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60" windowWidth="11295" windowHeight="5280"/>
  </bookViews>
  <sheets>
    <sheet name="Formularz ofertowy" sheetId="4" r:id="rId1"/>
  </sheets>
  <calcPr calcId="145621"/>
</workbook>
</file>

<file path=xl/calcChain.xml><?xml version="1.0" encoding="utf-8"?>
<calcChain xmlns="http://schemas.openxmlformats.org/spreadsheetml/2006/main">
  <c r="C15" i="4" l="1"/>
  <c r="B27" i="4" l="1"/>
  <c r="B29" i="4" s="1"/>
  <c r="B26" i="4"/>
  <c r="B22" i="4"/>
  <c r="D22" i="4" s="1"/>
  <c r="B21" i="4"/>
  <c r="D21" i="4" s="1"/>
  <c r="B20" i="4"/>
  <c r="D20" i="4" s="1"/>
  <c r="B19" i="4"/>
  <c r="D19" i="4" s="1"/>
  <c r="B18" i="4"/>
  <c r="D18" i="4" s="1"/>
  <c r="B17" i="4"/>
  <c r="D17" i="4" s="1"/>
  <c r="B15" i="4"/>
  <c r="D15" i="4" s="1"/>
  <c r="E18" i="4" l="1"/>
  <c r="F18" i="4" s="1"/>
  <c r="E22" i="4"/>
  <c r="F22" i="4" s="1"/>
  <c r="E19" i="4"/>
  <c r="F19" i="4" s="1"/>
  <c r="E15" i="4"/>
  <c r="F15" i="4" s="1"/>
  <c r="E20" i="4"/>
  <c r="F20" i="4" s="1"/>
  <c r="E17" i="4"/>
  <c r="F17" i="4" s="1"/>
  <c r="D23" i="4"/>
  <c r="B28" i="4" s="1"/>
  <c r="B30" i="4" s="1"/>
  <c r="B31" i="4" s="1"/>
  <c r="B32" i="4" s="1"/>
  <c r="E21" i="4"/>
  <c r="F21" i="4" s="1"/>
  <c r="F23" i="4" l="1"/>
  <c r="F24" i="4" s="1"/>
  <c r="F32" i="4" s="1"/>
  <c r="E23" i="4"/>
</calcChain>
</file>

<file path=xl/sharedStrings.xml><?xml version="1.0" encoding="utf-8"?>
<sst xmlns="http://schemas.openxmlformats.org/spreadsheetml/2006/main" count="33" uniqueCount="31">
  <si>
    <t>Grupa taryfowa</t>
  </si>
  <si>
    <t>C21</t>
  </si>
  <si>
    <t>FORMULARZ OFERTOWY</t>
  </si>
  <si>
    <t>Podstawa</t>
  </si>
  <si>
    <t>Ilość układów pomiarowo-rozliczeniowych</t>
  </si>
  <si>
    <t xml:space="preserve">Czas trwania umowy </t>
  </si>
  <si>
    <t>Moc umowna [kW]</t>
  </si>
  <si>
    <t>Zużycie w trakcie trwania umowy [MWh]</t>
  </si>
  <si>
    <t>Wyszczególnienie</t>
  </si>
  <si>
    <t>ilość [MWh/kW]</t>
  </si>
  <si>
    <t>cena jedn.</t>
  </si>
  <si>
    <t>wartość netto</t>
  </si>
  <si>
    <t>VAT</t>
  </si>
  <si>
    <t>wartość brutto</t>
  </si>
  <si>
    <t>cena energii elektrycznej w [zł/MWh]</t>
  </si>
  <si>
    <t>opłata przejściowa [zł/kW/m-c]</t>
  </si>
  <si>
    <t>opłata abonamentowa [zł/m-c]</t>
  </si>
  <si>
    <t>stawka opłaty OZE [zł/MWh]</t>
  </si>
  <si>
    <t>Razem dystrybucja</t>
  </si>
  <si>
    <t>RAZEM brutto (energia + dystrybucja) w ciągu 12 miesięcy dla szacunkowego zużycia</t>
  </si>
  <si>
    <t>RAZEM PPE</t>
  </si>
  <si>
    <t>Razem netto dystrybucja</t>
  </si>
  <si>
    <t>Razem netto energia elektryczna</t>
  </si>
  <si>
    <t>Razem brutto</t>
  </si>
  <si>
    <t>Cena jednostkowa netto energii elektrycznej w zł/ MWh</t>
  </si>
  <si>
    <t>W powyżej zaznaczonej komórce żółtym kolorem należy wpisać cenę jednostkową za 1 MWh zachowując format ceny</t>
  </si>
  <si>
    <t>opłata jakościowa [zł/kWh]</t>
  </si>
  <si>
    <t>składnik zmienny stawki sieciowa - całodobowy [zł/kWh]</t>
  </si>
  <si>
    <t>Razem netto</t>
  </si>
  <si>
    <t>składnik stały stawki sieciowej [zł/kW/m-c]</t>
  </si>
  <si>
    <t>Załącznik nr 2c Arkusz kalkulacyjny oferty -  zadanie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</si>
</sst>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00"/>
    <numFmt numFmtId="166" formatCode="0.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6" fillId="0" borderId="0" xfId="0" applyFont="1" applyFill="1" applyBorder="1"/>
    <xf numFmtId="0" fontId="7" fillId="0" borderId="5" xfId="0" applyFont="1" applyBorder="1"/>
    <xf numFmtId="0" fontId="8" fillId="0" borderId="10" xfId="0" applyFont="1" applyBorder="1"/>
    <xf numFmtId="0" fontId="8" fillId="0" borderId="11" xfId="0" applyFont="1" applyBorder="1"/>
    <xf numFmtId="0" fontId="7" fillId="0" borderId="12" xfId="0" applyFont="1" applyBorder="1"/>
    <xf numFmtId="0" fontId="8" fillId="0" borderId="12" xfId="0" applyFont="1" applyBorder="1" applyAlignment="1">
      <alignment horizontal="right"/>
    </xf>
    <xf numFmtId="0" fontId="8" fillId="0" borderId="12" xfId="0" applyFont="1" applyBorder="1"/>
    <xf numFmtId="0" fontId="8" fillId="0" borderId="8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0" fontId="8" fillId="0" borderId="4" xfId="0" applyFont="1" applyBorder="1" applyAlignment="1">
      <alignment horizontal="right"/>
    </xf>
    <xf numFmtId="8" fontId="8" fillId="0" borderId="7" xfId="0" applyNumberFormat="1" applyFont="1" applyBorder="1"/>
    <xf numFmtId="8" fontId="8" fillId="0" borderId="10" xfId="0" applyNumberFormat="1" applyFont="1" applyBorder="1"/>
    <xf numFmtId="0" fontId="8" fillId="0" borderId="1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5" xfId="0" applyFont="1" applyBorder="1"/>
    <xf numFmtId="0" fontId="8" fillId="0" borderId="1" xfId="0" applyFont="1" applyBorder="1" applyAlignment="1">
      <alignment horizontal="right"/>
    </xf>
    <xf numFmtId="8" fontId="8" fillId="0" borderId="1" xfId="0" applyNumberFormat="1" applyFont="1" applyBorder="1"/>
    <xf numFmtId="8" fontId="8" fillId="0" borderId="12" xfId="0" applyNumberFormat="1" applyFont="1" applyBorder="1"/>
    <xf numFmtId="0" fontId="8" fillId="0" borderId="1" xfId="0" applyFont="1" applyBorder="1"/>
    <xf numFmtId="0" fontId="9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8" fontId="11" fillId="0" borderId="13" xfId="0" applyNumberFormat="1" applyFont="1" applyBorder="1" applyAlignment="1">
      <alignment vertical="center"/>
    </xf>
    <xf numFmtId="0" fontId="6" fillId="0" borderId="22" xfId="0" applyFont="1" applyFill="1" applyBorder="1"/>
    <xf numFmtId="0" fontId="6" fillId="0" borderId="7" xfId="0" applyFont="1" applyFill="1" applyBorder="1"/>
    <xf numFmtId="0" fontId="12" fillId="0" borderId="23" xfId="0" applyFont="1" applyBorder="1"/>
    <xf numFmtId="0" fontId="12" fillId="0" borderId="7" xfId="0" applyFont="1" applyBorder="1"/>
    <xf numFmtId="0" fontId="12" fillId="0" borderId="10" xfId="0" applyFont="1" applyBorder="1"/>
    <xf numFmtId="0" fontId="12" fillId="0" borderId="0" xfId="0" applyFont="1"/>
    <xf numFmtId="0" fontId="6" fillId="0" borderId="11" xfId="0" applyFont="1" applyBorder="1"/>
    <xf numFmtId="0" fontId="6" fillId="0" borderId="1" xfId="0" applyFont="1" applyBorder="1" applyAlignment="1">
      <alignment horizontal="right"/>
    </xf>
    <xf numFmtId="0" fontId="13" fillId="0" borderId="1" xfId="0" applyFont="1" applyBorder="1"/>
    <xf numFmtId="0" fontId="13" fillId="0" borderId="12" xfId="0" applyFont="1" applyBorder="1"/>
    <xf numFmtId="0" fontId="6" fillId="0" borderId="5" xfId="0" applyFont="1" applyBorder="1"/>
    <xf numFmtId="8" fontId="6" fillId="0" borderId="7" xfId="0" applyNumberFormat="1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10" xfId="0" applyFont="1" applyBorder="1"/>
    <xf numFmtId="0" fontId="6" fillId="0" borderId="17" xfId="0" applyFont="1" applyBorder="1"/>
    <xf numFmtId="8" fontId="6" fillId="0" borderId="4" xfId="0" applyNumberFormat="1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24" xfId="0" applyFont="1" applyBorder="1"/>
    <xf numFmtId="8" fontId="6" fillId="0" borderId="1" xfId="0" applyNumberFormat="1" applyFont="1" applyBorder="1"/>
    <xf numFmtId="0" fontId="13" fillId="0" borderId="25" xfId="0" applyFont="1" applyBorder="1"/>
    <xf numFmtId="0" fontId="6" fillId="0" borderId="8" xfId="0" applyFont="1" applyBorder="1"/>
    <xf numFmtId="8" fontId="6" fillId="0" borderId="9" xfId="0" applyNumberFormat="1" applyFont="1" applyBorder="1"/>
    <xf numFmtId="0" fontId="13" fillId="0" borderId="26" xfId="0" applyFont="1" applyBorder="1"/>
    <xf numFmtId="0" fontId="13" fillId="0" borderId="9" xfId="0" applyFont="1" applyBorder="1"/>
    <xf numFmtId="8" fontId="6" fillId="0" borderId="13" xfId="0" applyNumberFormat="1" applyFont="1" applyBorder="1"/>
    <xf numFmtId="8" fontId="14" fillId="0" borderId="0" xfId="0" applyNumberFormat="1" applyFont="1"/>
    <xf numFmtId="8" fontId="0" fillId="0" borderId="0" xfId="0" applyNumberFormat="1"/>
    <xf numFmtId="0" fontId="3" fillId="0" borderId="1" xfId="0" applyFont="1" applyFill="1" applyBorder="1" applyAlignment="1">
      <alignment vertical="center" wrapText="1"/>
    </xf>
    <xf numFmtId="1" fontId="8" fillId="0" borderId="7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65" fontId="8" fillId="0" borderId="13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44" fontId="3" fillId="2" borderId="1" xfId="0" applyNumberFormat="1" applyFont="1" applyFill="1" applyBorder="1" applyAlignment="1">
      <alignment horizontal="right" vertical="center"/>
    </xf>
    <xf numFmtId="44" fontId="8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right" vertical="center"/>
    </xf>
    <xf numFmtId="0" fontId="8" fillId="0" borderId="20" xfId="0" applyFont="1" applyBorder="1"/>
    <xf numFmtId="0" fontId="8" fillId="0" borderId="2" xfId="0" applyFont="1" applyBorder="1"/>
    <xf numFmtId="0" fontId="8" fillId="0" borderId="21" xfId="0" applyFont="1" applyBorder="1"/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right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workbookViewId="0">
      <selection activeCell="H31" sqref="H31"/>
    </sheetView>
  </sheetViews>
  <sheetFormatPr defaultRowHeight="15" x14ac:dyDescent="0.25"/>
  <cols>
    <col min="1" max="1" width="49.42578125" customWidth="1"/>
    <col min="2" max="2" width="23.42578125" customWidth="1"/>
    <col min="3" max="3" width="19.85546875" customWidth="1"/>
    <col min="4" max="4" width="20.85546875" customWidth="1"/>
    <col min="5" max="5" width="18.85546875" customWidth="1"/>
    <col min="6" max="6" width="19" customWidth="1"/>
  </cols>
  <sheetData>
    <row r="2" spans="1:6" ht="36" x14ac:dyDescent="0.25">
      <c r="A2" s="67" t="s">
        <v>30</v>
      </c>
      <c r="B2" s="56" t="s">
        <v>24</v>
      </c>
      <c r="C2" s="61"/>
    </row>
    <row r="3" spans="1:6" ht="35.25" customHeight="1" x14ac:dyDescent="0.25">
      <c r="A3" s="68"/>
      <c r="B3" s="69" t="s">
        <v>25</v>
      </c>
      <c r="C3" s="70"/>
    </row>
    <row r="5" spans="1:6" x14ac:dyDescent="0.25">
      <c r="A5" s="1" t="s">
        <v>2</v>
      </c>
    </row>
    <row r="6" spans="1:6" ht="15.75" thickBot="1" x14ac:dyDescent="0.3"/>
    <row r="7" spans="1:6" x14ac:dyDescent="0.25">
      <c r="A7" s="2" t="s">
        <v>3</v>
      </c>
      <c r="B7" s="3"/>
    </row>
    <row r="8" spans="1:6" x14ac:dyDescent="0.25">
      <c r="A8" s="4" t="s">
        <v>0</v>
      </c>
      <c r="B8" s="5" t="s">
        <v>1</v>
      </c>
    </row>
    <row r="9" spans="1:6" x14ac:dyDescent="0.25">
      <c r="A9" s="4" t="s">
        <v>4</v>
      </c>
      <c r="B9" s="6">
        <v>2</v>
      </c>
    </row>
    <row r="10" spans="1:6" x14ac:dyDescent="0.25">
      <c r="A10" s="4" t="s">
        <v>5</v>
      </c>
      <c r="B10" s="7">
        <v>12</v>
      </c>
    </row>
    <row r="11" spans="1:6" x14ac:dyDescent="0.25">
      <c r="A11" s="4" t="s">
        <v>6</v>
      </c>
      <c r="B11" s="6">
        <v>183</v>
      </c>
    </row>
    <row r="12" spans="1:6" ht="15.75" thickBot="1" x14ac:dyDescent="0.3">
      <c r="A12" s="8" t="s">
        <v>7</v>
      </c>
      <c r="B12" s="59">
        <v>415</v>
      </c>
    </row>
    <row r="13" spans="1:6" ht="15.75" thickBot="1" x14ac:dyDescent="0.3"/>
    <row r="14" spans="1:6" ht="15.75" thickBot="1" x14ac:dyDescent="0.3">
      <c r="A14" s="9" t="s">
        <v>8</v>
      </c>
      <c r="B14" s="10" t="s">
        <v>9</v>
      </c>
      <c r="C14" s="10" t="s">
        <v>10</v>
      </c>
      <c r="D14" s="10" t="s">
        <v>11</v>
      </c>
      <c r="E14" s="10" t="s">
        <v>12</v>
      </c>
      <c r="F14" s="11" t="s">
        <v>13</v>
      </c>
    </row>
    <row r="15" spans="1:6" x14ac:dyDescent="0.25">
      <c r="A15" s="12" t="s">
        <v>14</v>
      </c>
      <c r="B15" s="13">
        <f>B12</f>
        <v>415</v>
      </c>
      <c r="C15" s="63">
        <f>C2</f>
        <v>0</v>
      </c>
      <c r="D15" s="62">
        <f>B15*C15</f>
        <v>0</v>
      </c>
      <c r="E15" s="14">
        <f t="shared" ref="E15" si="0">D15*23/100</f>
        <v>0</v>
      </c>
      <c r="F15" s="15">
        <f t="shared" ref="F15" si="1">D15+E15</f>
        <v>0</v>
      </c>
    </row>
    <row r="16" spans="1:6" ht="15.75" thickBot="1" x14ac:dyDescent="0.3">
      <c r="A16" s="16"/>
      <c r="B16" s="17"/>
      <c r="C16" s="17"/>
      <c r="D16" s="17"/>
      <c r="E16" s="17"/>
      <c r="F16" s="18"/>
    </row>
    <row r="17" spans="1:6" x14ac:dyDescent="0.25">
      <c r="A17" s="19" t="s">
        <v>27</v>
      </c>
      <c r="B17" s="57">
        <f>B12*1000</f>
        <v>415000</v>
      </c>
      <c r="C17" s="71">
        <v>0.22500000000000001</v>
      </c>
      <c r="D17" s="14">
        <f>B17*C17</f>
        <v>93375</v>
      </c>
      <c r="E17" s="14">
        <f>D17*23/100</f>
        <v>21476.25</v>
      </c>
      <c r="F17" s="15">
        <f>D17+E17</f>
        <v>114851.25</v>
      </c>
    </row>
    <row r="18" spans="1:6" x14ac:dyDescent="0.25">
      <c r="A18" s="4" t="s">
        <v>26</v>
      </c>
      <c r="B18" s="58">
        <f>B12*1000</f>
        <v>415000</v>
      </c>
      <c r="C18" s="20">
        <v>1.2500000000000001E-2</v>
      </c>
      <c r="D18" s="21">
        <f>B18*C18</f>
        <v>5187.5</v>
      </c>
      <c r="E18" s="21">
        <f>D18*23/100</f>
        <v>1193.125</v>
      </c>
      <c r="F18" s="22">
        <f>D18+E18</f>
        <v>6380.625</v>
      </c>
    </row>
    <row r="19" spans="1:6" x14ac:dyDescent="0.25">
      <c r="A19" s="4" t="s">
        <v>15</v>
      </c>
      <c r="B19" s="20">
        <f>B11*B10</f>
        <v>2196</v>
      </c>
      <c r="C19" s="20">
        <v>1.65</v>
      </c>
      <c r="D19" s="21">
        <f>B19*C19</f>
        <v>3623.3999999999996</v>
      </c>
      <c r="E19" s="21">
        <f>D19*23/100</f>
        <v>833.38199999999995</v>
      </c>
      <c r="F19" s="22">
        <f>D19+E19</f>
        <v>4456.7819999999992</v>
      </c>
    </row>
    <row r="20" spans="1:6" x14ac:dyDescent="0.25">
      <c r="A20" s="4" t="s">
        <v>29</v>
      </c>
      <c r="B20" s="20">
        <f>B11*B10</f>
        <v>2196</v>
      </c>
      <c r="C20" s="20">
        <v>9.64</v>
      </c>
      <c r="D20" s="21">
        <f>B20*C20/1000</f>
        <v>21.169440000000002</v>
      </c>
      <c r="E20" s="21">
        <f>D20*23/100</f>
        <v>4.8689712000000007</v>
      </c>
      <c r="F20" s="22">
        <f>D20+E20</f>
        <v>26.038411200000002</v>
      </c>
    </row>
    <row r="21" spans="1:6" x14ac:dyDescent="0.25">
      <c r="A21" s="4" t="s">
        <v>16</v>
      </c>
      <c r="B21" s="20">
        <f>B9*B10</f>
        <v>24</v>
      </c>
      <c r="C21" s="20">
        <v>11</v>
      </c>
      <c r="D21" s="21">
        <f>B21*C21</f>
        <v>264</v>
      </c>
      <c r="E21" s="21">
        <f>D21*23/100</f>
        <v>60.72</v>
      </c>
      <c r="F21" s="22">
        <f>D21+E21</f>
        <v>324.72000000000003</v>
      </c>
    </row>
    <row r="22" spans="1:6" x14ac:dyDescent="0.25">
      <c r="A22" s="4" t="s">
        <v>17</v>
      </c>
      <c r="B22" s="60">
        <f>B12</f>
        <v>415</v>
      </c>
      <c r="C22" s="20">
        <v>0</v>
      </c>
      <c r="D22" s="21">
        <f t="shared" ref="D22" si="2">B22*C22</f>
        <v>0</v>
      </c>
      <c r="E22" s="21">
        <f t="shared" ref="E22" si="3">D22*23/100</f>
        <v>0</v>
      </c>
      <c r="F22" s="22">
        <f t="shared" ref="F22" si="4">D22+E22</f>
        <v>0</v>
      </c>
    </row>
    <row r="23" spans="1:6" x14ac:dyDescent="0.25">
      <c r="A23" s="4" t="s">
        <v>18</v>
      </c>
      <c r="B23" s="23"/>
      <c r="C23" s="23"/>
      <c r="D23" s="21">
        <f>SUM(D17:D22)</f>
        <v>102471.06943999999</v>
      </c>
      <c r="E23" s="21">
        <f>SUM(E17:E22)</f>
        <v>23568.345971200004</v>
      </c>
      <c r="F23" s="22">
        <f>SUM(F17:F22)</f>
        <v>126039.41541120001</v>
      </c>
    </row>
    <row r="24" spans="1:6" ht="23.25" thickBot="1" x14ac:dyDescent="0.3">
      <c r="A24" s="24" t="s">
        <v>19</v>
      </c>
      <c r="B24" s="25"/>
      <c r="C24" s="25"/>
      <c r="D24" s="25"/>
      <c r="E24" s="25"/>
      <c r="F24" s="26">
        <f>F15+F23</f>
        <v>126039.41541120001</v>
      </c>
    </row>
    <row r="25" spans="1:6" ht="15.75" thickBot="1" x14ac:dyDescent="0.3">
      <c r="A25" s="64"/>
      <c r="B25" s="65"/>
      <c r="C25" s="65"/>
      <c r="D25" s="65"/>
      <c r="E25" s="65"/>
      <c r="F25" s="66"/>
    </row>
    <row r="26" spans="1:6" s="32" customFormat="1" ht="12.75" x14ac:dyDescent="0.2">
      <c r="A26" s="27" t="s">
        <v>20</v>
      </c>
      <c r="B26" s="28">
        <f>B9</f>
        <v>2</v>
      </c>
      <c r="C26" s="29"/>
      <c r="D26" s="30"/>
      <c r="E26" s="29"/>
      <c r="F26" s="31"/>
    </row>
    <row r="27" spans="1:6" s="32" customFormat="1" ht="13.5" thickBot="1" x14ac:dyDescent="0.25">
      <c r="A27" s="33" t="s">
        <v>7</v>
      </c>
      <c r="B27" s="34">
        <f>B12</f>
        <v>415</v>
      </c>
      <c r="C27" s="35"/>
      <c r="D27" s="35"/>
      <c r="E27" s="35"/>
      <c r="F27" s="36"/>
    </row>
    <row r="28" spans="1:6" s="32" customFormat="1" ht="12.75" x14ac:dyDescent="0.2">
      <c r="A28" s="37" t="s">
        <v>21</v>
      </c>
      <c r="B28" s="38">
        <f>D23</f>
        <v>102471.06943999999</v>
      </c>
      <c r="C28" s="39"/>
      <c r="D28" s="40"/>
      <c r="E28" s="40"/>
      <c r="F28" s="41"/>
    </row>
    <row r="29" spans="1:6" s="32" customFormat="1" ht="12.75" x14ac:dyDescent="0.2">
      <c r="A29" s="42" t="s">
        <v>22</v>
      </c>
      <c r="B29" s="43">
        <f>B27*C2</f>
        <v>0</v>
      </c>
      <c r="C29" s="44"/>
      <c r="D29" s="45"/>
      <c r="E29" s="45"/>
      <c r="F29" s="46"/>
    </row>
    <row r="30" spans="1:6" s="32" customFormat="1" ht="12.75" x14ac:dyDescent="0.2">
      <c r="A30" s="42" t="s">
        <v>28</v>
      </c>
      <c r="B30" s="43">
        <f>B28+B29</f>
        <v>102471.06943999999</v>
      </c>
      <c r="C30" s="44"/>
      <c r="D30" s="45"/>
      <c r="E30" s="45"/>
      <c r="F30" s="46"/>
    </row>
    <row r="31" spans="1:6" s="32" customFormat="1" ht="12.75" x14ac:dyDescent="0.2">
      <c r="A31" s="33" t="s">
        <v>12</v>
      </c>
      <c r="B31" s="47">
        <f>B30*23/100</f>
        <v>23568.3459712</v>
      </c>
      <c r="C31" s="48"/>
      <c r="D31" s="35"/>
      <c r="E31" s="35"/>
      <c r="F31" s="36"/>
    </row>
    <row r="32" spans="1:6" s="32" customFormat="1" ht="13.5" thickBot="1" x14ac:dyDescent="0.25">
      <c r="A32" s="49" t="s">
        <v>23</v>
      </c>
      <c r="B32" s="50">
        <f>B30+B31</f>
        <v>126039.4154112</v>
      </c>
      <c r="C32" s="51"/>
      <c r="D32" s="52"/>
      <c r="E32" s="52"/>
      <c r="F32" s="53">
        <f>F24</f>
        <v>126039.41541120001</v>
      </c>
    </row>
    <row r="33" spans="1:7" s="32" customFormat="1" ht="12.75" x14ac:dyDescent="0.2"/>
    <row r="34" spans="1:7" s="32" customFormat="1" ht="12.75" x14ac:dyDescent="0.2">
      <c r="A34" s="1"/>
      <c r="B34" s="54"/>
    </row>
    <row r="36" spans="1:7" x14ac:dyDescent="0.25">
      <c r="C36" s="55"/>
    </row>
    <row r="37" spans="1:7" x14ac:dyDescent="0.25">
      <c r="C37" s="55"/>
      <c r="G37" s="55"/>
    </row>
  </sheetData>
  <mergeCells count="3">
    <mergeCell ref="A25:F25"/>
    <mergeCell ref="A2:A3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2018-07-16T13:08:59Z</dcterms:modified>
</cp:coreProperties>
</file>