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540" windowWidth="11295" windowHeight="5100"/>
  </bookViews>
  <sheets>
    <sheet name="formularz ofertowy" sheetId="4" r:id="rId1"/>
  </sheets>
  <calcPr calcId="145621"/>
</workbook>
</file>

<file path=xl/calcChain.xml><?xml version="1.0" encoding="utf-8"?>
<calcChain xmlns="http://schemas.openxmlformats.org/spreadsheetml/2006/main">
  <c r="B43" i="4" l="1"/>
  <c r="C285" i="4" l="1"/>
  <c r="C265" i="4"/>
  <c r="C243" i="4"/>
  <c r="C218" i="4"/>
  <c r="C194" i="4"/>
  <c r="C171" i="4"/>
  <c r="C149" i="4"/>
  <c r="C128" i="4"/>
  <c r="C104" i="4"/>
  <c r="C82" i="4"/>
  <c r="C60" i="4"/>
  <c r="C35" i="4"/>
  <c r="C13" i="4"/>
  <c r="B296" i="4" l="1"/>
  <c r="B289" i="4"/>
  <c r="B290" i="4"/>
  <c r="B270" i="4"/>
  <c r="B269" i="4"/>
  <c r="B292" i="4"/>
  <c r="D292" i="4" s="1"/>
  <c r="B291" i="4"/>
  <c r="D291" i="4" s="1"/>
  <c r="D290" i="4"/>
  <c r="D289" i="4"/>
  <c r="B288" i="4"/>
  <c r="D288" i="4" s="1"/>
  <c r="B287" i="4"/>
  <c r="D287" i="4" s="1"/>
  <c r="B285" i="4"/>
  <c r="D285" i="4" s="1"/>
  <c r="B99" i="4"/>
  <c r="D293" i="4" l="1"/>
  <c r="E285" i="4"/>
  <c r="F285" i="4" s="1"/>
  <c r="E287" i="4"/>
  <c r="F287" i="4" s="1"/>
  <c r="E288" i="4"/>
  <c r="F288" i="4" s="1"/>
  <c r="E289" i="4"/>
  <c r="F289" i="4" s="1"/>
  <c r="E290" i="4"/>
  <c r="F290" i="4" s="1"/>
  <c r="E291" i="4"/>
  <c r="F291" i="4" s="1"/>
  <c r="E292" i="4"/>
  <c r="F292" i="4" s="1"/>
  <c r="F293" i="4" l="1"/>
  <c r="F294" i="4" s="1"/>
  <c r="E293" i="4"/>
  <c r="B272" i="4"/>
  <c r="D272" i="4" s="1"/>
  <c r="B271" i="4"/>
  <c r="D271" i="4" s="1"/>
  <c r="D270" i="4"/>
  <c r="D269" i="4"/>
  <c r="B268" i="4"/>
  <c r="D268" i="4" s="1"/>
  <c r="B267" i="4"/>
  <c r="D267" i="4" s="1"/>
  <c r="B265" i="4"/>
  <c r="D265" i="4" s="1"/>
  <c r="B251" i="4"/>
  <c r="D251" i="4" s="1"/>
  <c r="B250" i="4"/>
  <c r="D250" i="4" s="1"/>
  <c r="B249" i="4"/>
  <c r="D249" i="4" s="1"/>
  <c r="B247" i="4"/>
  <c r="D247" i="4" s="1"/>
  <c r="B246" i="4"/>
  <c r="D246" i="4" s="1"/>
  <c r="B245" i="4"/>
  <c r="D245" i="4" s="1"/>
  <c r="B237" i="4"/>
  <c r="B243" i="4" s="1"/>
  <c r="D243" i="4" s="1"/>
  <c r="B226" i="4"/>
  <c r="D226" i="4" s="1"/>
  <c r="B225" i="4"/>
  <c r="D225" i="4" s="1"/>
  <c r="B224" i="4"/>
  <c r="D224" i="4" s="1"/>
  <c r="B222" i="4"/>
  <c r="D222" i="4" s="1"/>
  <c r="E222" i="4" s="1"/>
  <c r="F222" i="4" s="1"/>
  <c r="B221" i="4"/>
  <c r="D221" i="4" s="1"/>
  <c r="E221" i="4" s="1"/>
  <c r="F221" i="4" s="1"/>
  <c r="B220" i="4"/>
  <c r="D220" i="4" s="1"/>
  <c r="B212" i="4"/>
  <c r="B201" i="4"/>
  <c r="D201" i="4" s="1"/>
  <c r="E201" i="4" s="1"/>
  <c r="B200" i="4"/>
  <c r="D200" i="4" s="1"/>
  <c r="B199" i="4"/>
  <c r="D199" i="4" s="1"/>
  <c r="E199" i="4" s="1"/>
  <c r="F199" i="4" s="1"/>
  <c r="B197" i="4"/>
  <c r="D197" i="4" s="1"/>
  <c r="B196" i="4"/>
  <c r="D196" i="4" s="1"/>
  <c r="B189" i="4"/>
  <c r="B194" i="4" s="1"/>
  <c r="D194" i="4" s="1"/>
  <c r="B178" i="4"/>
  <c r="D178" i="4" s="1"/>
  <c r="B177" i="4"/>
  <c r="D177" i="4" s="1"/>
  <c r="B176" i="4"/>
  <c r="D176" i="4" s="1"/>
  <c r="B174" i="4"/>
  <c r="D174" i="4" s="1"/>
  <c r="B173" i="4"/>
  <c r="D173" i="4" s="1"/>
  <c r="B166" i="4"/>
  <c r="B179" i="4" s="1"/>
  <c r="D179" i="4" s="1"/>
  <c r="B156" i="4"/>
  <c r="D156" i="4" s="1"/>
  <c r="B155" i="4"/>
  <c r="D155" i="4" s="1"/>
  <c r="B154" i="4"/>
  <c r="D154" i="4" s="1"/>
  <c r="B153" i="4"/>
  <c r="D153" i="4" s="1"/>
  <c r="B152" i="4"/>
  <c r="D152" i="4" s="1"/>
  <c r="B151" i="4"/>
  <c r="D151" i="4" s="1"/>
  <c r="B149" i="4"/>
  <c r="D149" i="4" s="1"/>
  <c r="B135" i="4"/>
  <c r="D135" i="4" s="1"/>
  <c r="B134" i="4"/>
  <c r="D134" i="4" s="1"/>
  <c r="B133" i="4"/>
  <c r="D133" i="4" s="1"/>
  <c r="B131" i="4"/>
  <c r="D131" i="4" s="1"/>
  <c r="B130" i="4"/>
  <c r="D130" i="4" s="1"/>
  <c r="B122" i="4"/>
  <c r="B132" i="4" s="1"/>
  <c r="D132" i="4" s="1"/>
  <c r="B111" i="4"/>
  <c r="D111" i="4" s="1"/>
  <c r="B110" i="4"/>
  <c r="D110" i="4" s="1"/>
  <c r="B109" i="4"/>
  <c r="D109" i="4" s="1"/>
  <c r="B107" i="4"/>
  <c r="D107" i="4" s="1"/>
  <c r="B106" i="4"/>
  <c r="D106" i="4" s="1"/>
  <c r="B89" i="4"/>
  <c r="D89" i="4" s="1"/>
  <c r="E89" i="4" s="1"/>
  <c r="B88" i="4"/>
  <c r="D88" i="4" s="1"/>
  <c r="E88" i="4" s="1"/>
  <c r="F88" i="4" s="1"/>
  <c r="B87" i="4"/>
  <c r="D87" i="4" s="1"/>
  <c r="B86" i="4"/>
  <c r="D86" i="4" s="1"/>
  <c r="B85" i="4"/>
  <c r="D85" i="4" s="1"/>
  <c r="E85" i="4" s="1"/>
  <c r="F85" i="4" s="1"/>
  <c r="B84" i="4"/>
  <c r="D84" i="4" s="1"/>
  <c r="E84" i="4" s="1"/>
  <c r="B82" i="4"/>
  <c r="D82" i="4" s="1"/>
  <c r="B68" i="4"/>
  <c r="D68" i="4" s="1"/>
  <c r="E68" i="4" s="1"/>
  <c r="F68" i="4" s="1"/>
  <c r="B67" i="4"/>
  <c r="D67" i="4" s="1"/>
  <c r="B66" i="4"/>
  <c r="D66" i="4" s="1"/>
  <c r="B64" i="4"/>
  <c r="D64" i="4" s="1"/>
  <c r="E64" i="4" s="1"/>
  <c r="F64" i="4" s="1"/>
  <c r="B63" i="4"/>
  <c r="D63" i="4" s="1"/>
  <c r="B62" i="4"/>
  <c r="D62" i="4" s="1"/>
  <c r="B54" i="4"/>
  <c r="D43" i="4"/>
  <c r="B42" i="4"/>
  <c r="D42" i="4" s="1"/>
  <c r="B41" i="4"/>
  <c r="D41" i="4" s="1"/>
  <c r="E41" i="4" s="1"/>
  <c r="B39" i="4"/>
  <c r="D39" i="4" s="1"/>
  <c r="B38" i="4"/>
  <c r="D38" i="4" s="1"/>
  <c r="E38" i="4" s="1"/>
  <c r="F38" i="4" s="1"/>
  <c r="B37" i="4"/>
  <c r="D37" i="4" s="1"/>
  <c r="E37" i="4" s="1"/>
  <c r="F37" i="4" s="1"/>
  <c r="B29" i="4"/>
  <c r="B20" i="4"/>
  <c r="D20" i="4" s="1"/>
  <c r="E20" i="4" s="1"/>
  <c r="B19" i="4"/>
  <c r="D19" i="4" s="1"/>
  <c r="E19" i="4" s="1"/>
  <c r="B18" i="4"/>
  <c r="D18" i="4" s="1"/>
  <c r="E18" i="4" s="1"/>
  <c r="B17" i="4"/>
  <c r="D17" i="4" s="1"/>
  <c r="E17" i="4" s="1"/>
  <c r="B16" i="4"/>
  <c r="D16" i="4" s="1"/>
  <c r="E16" i="4" s="1"/>
  <c r="B15" i="4"/>
  <c r="D15" i="4" s="1"/>
  <c r="E15" i="4" s="1"/>
  <c r="B13" i="4"/>
  <c r="D13" i="4" s="1"/>
  <c r="E13" i="4" s="1"/>
  <c r="B297" i="4" l="1"/>
  <c r="B299" i="4" s="1"/>
  <c r="B128" i="4"/>
  <c r="D128" i="4" s="1"/>
  <c r="E128" i="4" s="1"/>
  <c r="F128" i="4" s="1"/>
  <c r="B136" i="4"/>
  <c r="D136" i="4" s="1"/>
  <c r="D137" i="4" s="1"/>
  <c r="B248" i="4"/>
  <c r="D248" i="4" s="1"/>
  <c r="E248" i="4" s="1"/>
  <c r="F248" i="4" s="1"/>
  <c r="F89" i="4"/>
  <c r="B252" i="4"/>
  <c r="D252" i="4" s="1"/>
  <c r="E252" i="4" s="1"/>
  <c r="F252" i="4" s="1"/>
  <c r="E43" i="4"/>
  <c r="F43" i="4" s="1"/>
  <c r="B40" i="4"/>
  <c r="D40" i="4" s="1"/>
  <c r="B44" i="4"/>
  <c r="D44" i="4" s="1"/>
  <c r="B35" i="4"/>
  <c r="D35" i="4" s="1"/>
  <c r="E62" i="4"/>
  <c r="E87" i="4"/>
  <c r="F87" i="4" s="1"/>
  <c r="E134" i="4"/>
  <c r="F134" i="4" s="1"/>
  <c r="E173" i="4"/>
  <c r="F173" i="4" s="1"/>
  <c r="E246" i="4"/>
  <c r="F246" i="4" s="1"/>
  <c r="F13" i="4"/>
  <c r="F18" i="4"/>
  <c r="F20" i="4"/>
  <c r="E63" i="4"/>
  <c r="F63" i="4" s="1"/>
  <c r="E66" i="4"/>
  <c r="F66" i="4" s="1"/>
  <c r="B112" i="4"/>
  <c r="D112" i="4" s="1"/>
  <c r="B108" i="4"/>
  <c r="D108" i="4" s="1"/>
  <c r="B104" i="4"/>
  <c r="D104" i="4" s="1"/>
  <c r="E135" i="4"/>
  <c r="F135" i="4" s="1"/>
  <c r="E149" i="4"/>
  <c r="F149" i="4" s="1"/>
  <c r="E174" i="4"/>
  <c r="F174" i="4" s="1"/>
  <c r="E194" i="4"/>
  <c r="F194" i="4" s="1"/>
  <c r="E247" i="4"/>
  <c r="F247" i="4" s="1"/>
  <c r="E250" i="4"/>
  <c r="F250" i="4" s="1"/>
  <c r="E265" i="4"/>
  <c r="F265" i="4" s="1"/>
  <c r="E269" i="4"/>
  <c r="F269" i="4" s="1"/>
  <c r="E21" i="4"/>
  <c r="D21" i="4"/>
  <c r="E39" i="4"/>
  <c r="F39" i="4" s="1"/>
  <c r="B69" i="4"/>
  <c r="D69" i="4" s="1"/>
  <c r="B65" i="4"/>
  <c r="D65" i="4" s="1"/>
  <c r="B60" i="4"/>
  <c r="D60" i="4" s="1"/>
  <c r="E67" i="4"/>
  <c r="F67" i="4" s="1"/>
  <c r="E82" i="4"/>
  <c r="F82" i="4" s="1"/>
  <c r="E110" i="4"/>
  <c r="F110" i="4" s="1"/>
  <c r="E130" i="4"/>
  <c r="D157" i="4"/>
  <c r="E151" i="4"/>
  <c r="F151" i="4" s="1"/>
  <c r="E153" i="4"/>
  <c r="F153" i="4" s="1"/>
  <c r="E176" i="4"/>
  <c r="F176" i="4" s="1"/>
  <c r="E251" i="4"/>
  <c r="F251" i="4" s="1"/>
  <c r="D273" i="4"/>
  <c r="E267" i="4"/>
  <c r="F267" i="4" s="1"/>
  <c r="E270" i="4"/>
  <c r="F270" i="4" s="1"/>
  <c r="F15" i="4"/>
  <c r="F17" i="4"/>
  <c r="F19" i="4"/>
  <c r="F41" i="4"/>
  <c r="E131" i="4"/>
  <c r="F131" i="4" s="1"/>
  <c r="E133" i="4"/>
  <c r="F133" i="4" s="1"/>
  <c r="E154" i="4"/>
  <c r="F154" i="4" s="1"/>
  <c r="E179" i="4"/>
  <c r="F179" i="4" s="1"/>
  <c r="E177" i="4"/>
  <c r="F177" i="4" s="1"/>
  <c r="E245" i="4"/>
  <c r="E271" i="4"/>
  <c r="F271" i="4" s="1"/>
  <c r="F84" i="4"/>
  <c r="E109" i="4"/>
  <c r="F109" i="4" s="1"/>
  <c r="E152" i="4"/>
  <c r="F152" i="4" s="1"/>
  <c r="E249" i="4"/>
  <c r="F249" i="4" s="1"/>
  <c r="E42" i="4"/>
  <c r="F42" i="4" s="1"/>
  <c r="E111" i="4"/>
  <c r="F111" i="4" s="1"/>
  <c r="E155" i="4"/>
  <c r="F155" i="4" s="1"/>
  <c r="F16" i="4"/>
  <c r="E132" i="4"/>
  <c r="F132" i="4" s="1"/>
  <c r="E178" i="4"/>
  <c r="F178" i="4" s="1"/>
  <c r="D90" i="4"/>
  <c r="E197" i="4"/>
  <c r="F197" i="4" s="1"/>
  <c r="E86" i="4"/>
  <c r="F86" i="4" s="1"/>
  <c r="E106" i="4"/>
  <c r="E107" i="4"/>
  <c r="F107" i="4" s="1"/>
  <c r="B171" i="4"/>
  <c r="D171" i="4" s="1"/>
  <c r="E196" i="4"/>
  <c r="E200" i="4"/>
  <c r="F200" i="4" s="1"/>
  <c r="F201" i="4"/>
  <c r="E224" i="4"/>
  <c r="F224" i="4" s="1"/>
  <c r="E225" i="4"/>
  <c r="F225" i="4" s="1"/>
  <c r="E226" i="4"/>
  <c r="F226" i="4" s="1"/>
  <c r="B175" i="4"/>
  <c r="D175" i="4" s="1"/>
  <c r="D180" i="4" s="1"/>
  <c r="B198" i="4"/>
  <c r="D198" i="4" s="1"/>
  <c r="B202" i="4"/>
  <c r="D202" i="4" s="1"/>
  <c r="E220" i="4"/>
  <c r="E243" i="4"/>
  <c r="F243" i="4" s="1"/>
  <c r="E268" i="4"/>
  <c r="F268" i="4" s="1"/>
  <c r="E272" i="4"/>
  <c r="F272" i="4" s="1"/>
  <c r="E156" i="4"/>
  <c r="F156" i="4" s="1"/>
  <c r="B227" i="4"/>
  <c r="D227" i="4" s="1"/>
  <c r="B223" i="4"/>
  <c r="D223" i="4" s="1"/>
  <c r="B218" i="4"/>
  <c r="D218" i="4" s="1"/>
  <c r="D113" i="4" l="1"/>
  <c r="E136" i="4"/>
  <c r="F136" i="4" s="1"/>
  <c r="D45" i="4"/>
  <c r="D253" i="4"/>
  <c r="D203" i="4"/>
  <c r="F21" i="4"/>
  <c r="F22" i="4" s="1"/>
  <c r="E90" i="4"/>
  <c r="E223" i="4"/>
  <c r="F223" i="4" s="1"/>
  <c r="E253" i="4"/>
  <c r="F157" i="4"/>
  <c r="F158" i="4" s="1"/>
  <c r="E65" i="4"/>
  <c r="F65" i="4" s="1"/>
  <c r="E104" i="4"/>
  <c r="F104" i="4" s="1"/>
  <c r="E227" i="4"/>
  <c r="F227" i="4" s="1"/>
  <c r="E198" i="4"/>
  <c r="F198" i="4" s="1"/>
  <c r="F245" i="4"/>
  <c r="F253" i="4" s="1"/>
  <c r="F254" i="4" s="1"/>
  <c r="F106" i="4"/>
  <c r="E273" i="4"/>
  <c r="E69" i="4"/>
  <c r="F69" i="4" s="1"/>
  <c r="E108" i="4"/>
  <c r="F108" i="4" s="1"/>
  <c r="E40" i="4"/>
  <c r="F40" i="4" s="1"/>
  <c r="E175" i="4"/>
  <c r="E180" i="4" s="1"/>
  <c r="D228" i="4"/>
  <c r="F90" i="4"/>
  <c r="F91" i="4" s="1"/>
  <c r="F196" i="4"/>
  <c r="E157" i="4"/>
  <c r="E112" i="4"/>
  <c r="F62" i="4"/>
  <c r="E171" i="4"/>
  <c r="F171" i="4" s="1"/>
  <c r="F273" i="4"/>
  <c r="F274" i="4" s="1"/>
  <c r="E60" i="4"/>
  <c r="F60" i="4" s="1"/>
  <c r="E35" i="4"/>
  <c r="F35" i="4" s="1"/>
  <c r="E218" i="4"/>
  <c r="F218" i="4" s="1"/>
  <c r="E202" i="4"/>
  <c r="F202" i="4" s="1"/>
  <c r="D70" i="4"/>
  <c r="E44" i="4"/>
  <c r="F44" i="4" s="1"/>
  <c r="F220" i="4"/>
  <c r="F130" i="4"/>
  <c r="F137" i="4" l="1"/>
  <c r="F138" i="4" s="1"/>
  <c r="B298" i="4"/>
  <c r="B300" i="4" s="1"/>
  <c r="F175" i="4"/>
  <c r="F180" i="4" s="1"/>
  <c r="E70" i="4"/>
  <c r="E137" i="4"/>
  <c r="E228" i="4"/>
  <c r="F45" i="4"/>
  <c r="F46" i="4" s="1"/>
  <c r="E113" i="4"/>
  <c r="F203" i="4"/>
  <c r="F204" i="4" s="1"/>
  <c r="F228" i="4"/>
  <c r="F229" i="4" s="1"/>
  <c r="F181" i="4"/>
  <c r="F112" i="4"/>
  <c r="F113" i="4" s="1"/>
  <c r="F114" i="4" s="1"/>
  <c r="F70" i="4"/>
  <c r="F71" i="4" s="1"/>
  <c r="E203" i="4"/>
  <c r="E45" i="4"/>
  <c r="B301" i="4" l="1"/>
  <c r="B302" i="4" s="1"/>
  <c r="F302" i="4"/>
</calcChain>
</file>

<file path=xl/sharedStrings.xml><?xml version="1.0" encoding="utf-8"?>
<sst xmlns="http://schemas.openxmlformats.org/spreadsheetml/2006/main" count="328" uniqueCount="64">
  <si>
    <t>Grupa taryfowa</t>
  </si>
  <si>
    <t>C21</t>
  </si>
  <si>
    <t>C11</t>
  </si>
  <si>
    <t>C12a</t>
  </si>
  <si>
    <t>G11</t>
  </si>
  <si>
    <t>B21</t>
  </si>
  <si>
    <t>C22a</t>
  </si>
  <si>
    <t>C12b</t>
  </si>
  <si>
    <t>C22b</t>
  </si>
  <si>
    <t>B23z</t>
  </si>
  <si>
    <t>B23l</t>
  </si>
  <si>
    <t>C23z</t>
  </si>
  <si>
    <t>C23l</t>
  </si>
  <si>
    <t>Podstawa</t>
  </si>
  <si>
    <t>Ilość układów pomiarowo-rozliczeniowych</t>
  </si>
  <si>
    <t xml:space="preserve">Czas trwania umowy </t>
  </si>
  <si>
    <t>Moc umowna [kW]</t>
  </si>
  <si>
    <t>Zużycie w trakcie trwania umowy [MWh]</t>
  </si>
  <si>
    <t>Wyszczególnienie</t>
  </si>
  <si>
    <t>ilość [MWh/kW]</t>
  </si>
  <si>
    <t>cena jedn.</t>
  </si>
  <si>
    <t>wartość netto</t>
  </si>
  <si>
    <t>VAT</t>
  </si>
  <si>
    <t>wartość brutto</t>
  </si>
  <si>
    <t>cena energii elektrycznej w [zł/MWh]</t>
  </si>
  <si>
    <t>składnik zmienny stawki sieciowej - całodobowy [zł/MWh]</t>
  </si>
  <si>
    <t>opłata jakościowa [zł/MWh]</t>
  </si>
  <si>
    <t>opłata przejściowa [zł/kW/m-c]</t>
  </si>
  <si>
    <t>składnik stały stawki sieciowej [zł/kW/mc]</t>
  </si>
  <si>
    <t>opłata abonamentowa [zł/m-c]</t>
  </si>
  <si>
    <t>stawka opłaty OZE [zł/MWh]</t>
  </si>
  <si>
    <t>Razem dystrybucja</t>
  </si>
  <si>
    <t>RAZEM brutto (energia + dystrybucja) w ciągu 12 miesięcy dla szacunkowego zużycia</t>
  </si>
  <si>
    <t>Czas trwania umowy - strefa czasowa lato</t>
  </si>
  <si>
    <t>strefa 1</t>
  </si>
  <si>
    <t>strefa 2</t>
  </si>
  <si>
    <t>strefa 3</t>
  </si>
  <si>
    <t>ilość [kWh/kW]</t>
  </si>
  <si>
    <t>składnik zmienny stawki sieciowej - strefa 1 [zł/MWh]</t>
  </si>
  <si>
    <t>składnik zmienny stawki sieciowej - strefa 2 [zł/MWh]</t>
  </si>
  <si>
    <t>składnik zmienny stawki sieciowej - strefa 3 [zł/MWh]</t>
  </si>
  <si>
    <t>RAZEM brutto (energia + dystrybucja) w ciągu 6 miesięcy dla szacunkowego zużycia</t>
  </si>
  <si>
    <t>Czas trwania umowy - strefa czasowa zima</t>
  </si>
  <si>
    <t>składnik zmienny stawki sieciowej - całodobowy [zł/kWh]</t>
  </si>
  <si>
    <t>opłata jakościowa [zł/kWh]</t>
  </si>
  <si>
    <t>opłata zmienna sieciowa strefa 1 [zł/kWh]</t>
  </si>
  <si>
    <t>opłata zmienna sieciowa strefa 2 [zł/kWh]</t>
  </si>
  <si>
    <t>składnik zmienny stawki sieciowej - strefa 1 [zł/kWh]</t>
  </si>
  <si>
    <t>składnik zmienny stawki sieciowej - strefa 2 [zł/kWh]</t>
  </si>
  <si>
    <t>składnik zmienny stawki sieciowej - strefa 3 [zł/kWh]</t>
  </si>
  <si>
    <t>opłata zmienna sieciowa całodobowa [zł/kWh]</t>
  </si>
  <si>
    <t>RAZEM PPE</t>
  </si>
  <si>
    <t>Razem netto dystrybucja</t>
  </si>
  <si>
    <t>Razem netto energia elektryczna</t>
  </si>
  <si>
    <t>Razem brutto</t>
  </si>
  <si>
    <t>opłata przejściowa [zł/m-c]</t>
  </si>
  <si>
    <t>składnik stały stawki sieciowej [zł/mc]</t>
  </si>
  <si>
    <t>Ilość układów pomiarowo-rozliczeniowych (1 faza)</t>
  </si>
  <si>
    <t>Ilość układów pomiarowo-rozliczeniowych (3 fazy)</t>
  </si>
  <si>
    <t>Cena jednostkowa netto energii elektrycznej w zł/ MWh</t>
  </si>
  <si>
    <t>W powyżej zaznaczonej komórce żółtym kolorem należy wpisać cenę jednostkową za 1 MWh zachowując format ceny</t>
  </si>
  <si>
    <t>Razem netto</t>
  </si>
  <si>
    <t>składnik stały stawki sieciowej [zł/kW/m-c]</t>
  </si>
  <si>
    <t>Załącznik nr 2b Arkusz kalkulacyjny oferty -  zadanie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</si>
</sst>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zł&quot;;[Red]\-#,##0.00\ &quot;zł&quot;"/>
    <numFmt numFmtId="164" formatCode="0.000"/>
    <numFmt numFmtId="165" formatCode="#,##0.00\ &quot;zł&quot;"/>
    <numFmt numFmtId="166" formatCode="0.0"/>
    <numFmt numFmtId="167" formatCode="0.0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sz val="11"/>
      <name val="Calibri"/>
      <family val="2"/>
      <charset val="238"/>
      <scheme val="minor"/>
    </font>
    <font>
      <b/>
      <u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</cellStyleXfs>
  <cellXfs count="86">
    <xf numFmtId="0" fontId="0" fillId="0" borderId="0" xfId="0"/>
    <xf numFmtId="0" fontId="7" fillId="0" borderId="5" xfId="0" applyFont="1" applyBorder="1"/>
    <xf numFmtId="0" fontId="8" fillId="0" borderId="16" xfId="0" applyFont="1" applyBorder="1"/>
    <xf numFmtId="0" fontId="8" fillId="0" borderId="8" xfId="0" applyFont="1" applyBorder="1"/>
    <xf numFmtId="0" fontId="7" fillId="0" borderId="17" xfId="0" applyFont="1" applyBorder="1"/>
    <xf numFmtId="0" fontId="8" fillId="0" borderId="17" xfId="0" applyFont="1" applyBorder="1" applyAlignment="1">
      <alignment horizontal="right"/>
    </xf>
    <xf numFmtId="0" fontId="8" fillId="0" borderId="9" xfId="0" applyFont="1" applyBorder="1"/>
    <xf numFmtId="0" fontId="8" fillId="0" borderId="18" xfId="0" applyFont="1" applyBorder="1" applyAlignment="1">
      <alignment horizontal="right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5" xfId="0" applyFont="1" applyBorder="1"/>
    <xf numFmtId="2" fontId="8" fillId="0" borderId="7" xfId="0" applyNumberFormat="1" applyFont="1" applyBorder="1" applyAlignment="1">
      <alignment horizontal="right"/>
    </xf>
    <xf numFmtId="8" fontId="8" fillId="0" borderId="7" xfId="0" applyNumberFormat="1" applyFont="1" applyBorder="1"/>
    <xf numFmtId="8" fontId="8" fillId="0" borderId="16" xfId="0" applyNumberFormat="1" applyFont="1" applyBorder="1"/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4" xfId="0" applyFont="1" applyBorder="1"/>
    <xf numFmtId="2" fontId="8" fillId="0" borderId="4" xfId="0" applyNumberFormat="1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8" fontId="8" fillId="0" borderId="4" xfId="0" applyNumberFormat="1" applyFont="1" applyBorder="1"/>
    <xf numFmtId="8" fontId="8" fillId="0" borderId="22" xfId="0" applyNumberFormat="1" applyFont="1" applyBorder="1"/>
    <xf numFmtId="0" fontId="8" fillId="0" borderId="1" xfId="0" applyFont="1" applyBorder="1" applyAlignment="1">
      <alignment horizontal="right"/>
    </xf>
    <xf numFmtId="8" fontId="8" fillId="0" borderId="1" xfId="0" applyNumberFormat="1" applyFont="1" applyBorder="1"/>
    <xf numFmtId="8" fontId="8" fillId="0" borderId="17" xfId="0" applyNumberFormat="1" applyFont="1" applyBorder="1"/>
    <xf numFmtId="2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9" fillId="0" borderId="9" xfId="0" applyFont="1" applyBorder="1" applyAlignment="1">
      <alignment vertical="center" wrapText="1"/>
    </xf>
    <xf numFmtId="8" fontId="9" fillId="0" borderId="11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8" fontId="9" fillId="0" borderId="18" xfId="0" applyNumberFormat="1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8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23" xfId="0" applyFont="1" applyBorder="1"/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7" fillId="0" borderId="0" xfId="0" applyFont="1" applyBorder="1"/>
    <xf numFmtId="8" fontId="7" fillId="0" borderId="0" xfId="0" applyNumberFormat="1" applyFont="1" applyBorder="1"/>
    <xf numFmtId="0" fontId="10" fillId="0" borderId="5" xfId="0" applyFont="1" applyFill="1" applyBorder="1"/>
    <xf numFmtId="0" fontId="10" fillId="0" borderId="7" xfId="0" applyFont="1" applyFill="1" applyBorder="1"/>
    <xf numFmtId="0" fontId="11" fillId="0" borderId="7" xfId="0" applyFont="1" applyBorder="1"/>
    <xf numFmtId="0" fontId="11" fillId="0" borderId="16" xfId="0" applyFont="1" applyBorder="1"/>
    <xf numFmtId="0" fontId="10" fillId="0" borderId="9" xfId="0" applyFont="1" applyBorder="1"/>
    <xf numFmtId="0" fontId="10" fillId="0" borderId="11" xfId="0" applyFont="1" applyBorder="1" applyAlignment="1">
      <alignment horizontal="right"/>
    </xf>
    <xf numFmtId="0" fontId="12" fillId="0" borderId="11" xfId="0" applyFont="1" applyBorder="1"/>
    <xf numFmtId="0" fontId="12" fillId="0" borderId="18" xfId="0" applyFont="1" applyBorder="1"/>
    <xf numFmtId="0" fontId="10" fillId="0" borderId="5" xfId="0" applyFont="1" applyBorder="1"/>
    <xf numFmtId="8" fontId="10" fillId="0" borderId="7" xfId="0" applyNumberFormat="1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16" xfId="0" applyFont="1" applyBorder="1"/>
    <xf numFmtId="0" fontId="10" fillId="0" borderId="14" xfId="0" applyFont="1" applyBorder="1"/>
    <xf numFmtId="8" fontId="10" fillId="0" borderId="4" xfId="0" applyNumberFormat="1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22" xfId="0" applyFont="1" applyBorder="1"/>
    <xf numFmtId="0" fontId="10" fillId="0" borderId="8" xfId="0" applyFont="1" applyBorder="1"/>
    <xf numFmtId="8" fontId="10" fillId="0" borderId="1" xfId="0" applyNumberFormat="1" applyFont="1" applyBorder="1"/>
    <xf numFmtId="0" fontId="12" fillId="0" borderId="2" xfId="0" applyFont="1" applyBorder="1"/>
    <xf numFmtId="0" fontId="12" fillId="0" borderId="1" xfId="0" applyFont="1" applyBorder="1"/>
    <xf numFmtId="0" fontId="12" fillId="0" borderId="17" xfId="0" applyFont="1" applyBorder="1"/>
    <xf numFmtId="8" fontId="10" fillId="0" borderId="11" xfId="0" applyNumberFormat="1" applyFont="1" applyBorder="1"/>
    <xf numFmtId="0" fontId="12" fillId="0" borderId="10" xfId="0" applyFont="1" applyBorder="1"/>
    <xf numFmtId="8" fontId="10" fillId="0" borderId="18" xfId="0" applyNumberFormat="1" applyFont="1" applyBorder="1"/>
    <xf numFmtId="0" fontId="11" fillId="0" borderId="0" xfId="0" applyFont="1"/>
    <xf numFmtId="0" fontId="6" fillId="0" borderId="0" xfId="0" applyFont="1"/>
    <xf numFmtId="0" fontId="3" fillId="0" borderId="1" xfId="0" applyFont="1" applyFill="1" applyBorder="1" applyAlignment="1">
      <alignment vertical="center" wrapText="1"/>
    </xf>
    <xf numFmtId="0" fontId="13" fillId="0" borderId="0" xfId="0" applyFont="1"/>
    <xf numFmtId="165" fontId="3" fillId="2" borderId="1" xfId="0" applyNumberFormat="1" applyFont="1" applyFill="1" applyBorder="1" applyAlignment="1">
      <alignment horizontal="right" vertical="center"/>
    </xf>
    <xf numFmtId="1" fontId="8" fillId="0" borderId="4" xfId="0" applyNumberFormat="1" applyFont="1" applyBorder="1" applyAlignment="1">
      <alignment horizontal="right"/>
    </xf>
    <xf numFmtId="1" fontId="8" fillId="0" borderId="1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164" fontId="8" fillId="0" borderId="4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164" fontId="8" fillId="0" borderId="17" xfId="0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/>
    </xf>
    <xf numFmtId="165" fontId="8" fillId="0" borderId="7" xfId="0" applyNumberFormat="1" applyFont="1" applyBorder="1" applyAlignment="1">
      <alignment horizontal="right"/>
    </xf>
    <xf numFmtId="165" fontId="8" fillId="0" borderId="7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5">
    <cellStyle name="Normalny" xfId="0" builtinId="0"/>
    <cellStyle name="Normalny 2 2" xfId="3"/>
    <cellStyle name="Normalny 3" xfId="1"/>
    <cellStyle name="Normalny 4" xfId="4"/>
    <cellStyle name="Normalny 5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3"/>
  <sheetViews>
    <sheetView tabSelected="1" topLeftCell="A85" workbookViewId="0">
      <selection activeCell="B102" sqref="B102"/>
    </sheetView>
  </sheetViews>
  <sheetFormatPr defaultRowHeight="15" x14ac:dyDescent="0.25"/>
  <cols>
    <col min="1" max="1" width="47.7109375" customWidth="1"/>
    <col min="2" max="2" width="24.42578125" customWidth="1"/>
    <col min="3" max="6" width="17.140625" customWidth="1"/>
    <col min="8" max="8" width="12.140625" bestFit="1" customWidth="1"/>
    <col min="257" max="257" width="42.140625" customWidth="1"/>
    <col min="258" max="262" width="17.140625" customWidth="1"/>
    <col min="264" max="264" width="12.140625" bestFit="1" customWidth="1"/>
    <col min="513" max="513" width="42.140625" customWidth="1"/>
    <col min="514" max="518" width="17.140625" customWidth="1"/>
    <col min="520" max="520" width="12.140625" bestFit="1" customWidth="1"/>
    <col min="769" max="769" width="42.140625" customWidth="1"/>
    <col min="770" max="774" width="17.140625" customWidth="1"/>
    <col min="776" max="776" width="12.140625" bestFit="1" customWidth="1"/>
    <col min="1025" max="1025" width="42.140625" customWidth="1"/>
    <col min="1026" max="1030" width="17.140625" customWidth="1"/>
    <col min="1032" max="1032" width="12.140625" bestFit="1" customWidth="1"/>
    <col min="1281" max="1281" width="42.140625" customWidth="1"/>
    <col min="1282" max="1286" width="17.140625" customWidth="1"/>
    <col min="1288" max="1288" width="12.140625" bestFit="1" customWidth="1"/>
    <col min="1537" max="1537" width="42.140625" customWidth="1"/>
    <col min="1538" max="1542" width="17.140625" customWidth="1"/>
    <col min="1544" max="1544" width="12.140625" bestFit="1" customWidth="1"/>
    <col min="1793" max="1793" width="42.140625" customWidth="1"/>
    <col min="1794" max="1798" width="17.140625" customWidth="1"/>
    <col min="1800" max="1800" width="12.140625" bestFit="1" customWidth="1"/>
    <col min="2049" max="2049" width="42.140625" customWidth="1"/>
    <col min="2050" max="2054" width="17.140625" customWidth="1"/>
    <col min="2056" max="2056" width="12.140625" bestFit="1" customWidth="1"/>
    <col min="2305" max="2305" width="42.140625" customWidth="1"/>
    <col min="2306" max="2310" width="17.140625" customWidth="1"/>
    <col min="2312" max="2312" width="12.140625" bestFit="1" customWidth="1"/>
    <col min="2561" max="2561" width="42.140625" customWidth="1"/>
    <col min="2562" max="2566" width="17.140625" customWidth="1"/>
    <col min="2568" max="2568" width="12.140625" bestFit="1" customWidth="1"/>
    <col min="2817" max="2817" width="42.140625" customWidth="1"/>
    <col min="2818" max="2822" width="17.140625" customWidth="1"/>
    <col min="2824" max="2824" width="12.140625" bestFit="1" customWidth="1"/>
    <col min="3073" max="3073" width="42.140625" customWidth="1"/>
    <col min="3074" max="3078" width="17.140625" customWidth="1"/>
    <col min="3080" max="3080" width="12.140625" bestFit="1" customWidth="1"/>
    <col min="3329" max="3329" width="42.140625" customWidth="1"/>
    <col min="3330" max="3334" width="17.140625" customWidth="1"/>
    <col min="3336" max="3336" width="12.140625" bestFit="1" customWidth="1"/>
    <col min="3585" max="3585" width="42.140625" customWidth="1"/>
    <col min="3586" max="3590" width="17.140625" customWidth="1"/>
    <col min="3592" max="3592" width="12.140625" bestFit="1" customWidth="1"/>
    <col min="3841" max="3841" width="42.140625" customWidth="1"/>
    <col min="3842" max="3846" width="17.140625" customWidth="1"/>
    <col min="3848" max="3848" width="12.140625" bestFit="1" customWidth="1"/>
    <col min="4097" max="4097" width="42.140625" customWidth="1"/>
    <col min="4098" max="4102" width="17.140625" customWidth="1"/>
    <col min="4104" max="4104" width="12.140625" bestFit="1" customWidth="1"/>
    <col min="4353" max="4353" width="42.140625" customWidth="1"/>
    <col min="4354" max="4358" width="17.140625" customWidth="1"/>
    <col min="4360" max="4360" width="12.140625" bestFit="1" customWidth="1"/>
    <col min="4609" max="4609" width="42.140625" customWidth="1"/>
    <col min="4610" max="4614" width="17.140625" customWidth="1"/>
    <col min="4616" max="4616" width="12.140625" bestFit="1" customWidth="1"/>
    <col min="4865" max="4865" width="42.140625" customWidth="1"/>
    <col min="4866" max="4870" width="17.140625" customWidth="1"/>
    <col min="4872" max="4872" width="12.140625" bestFit="1" customWidth="1"/>
    <col min="5121" max="5121" width="42.140625" customWidth="1"/>
    <col min="5122" max="5126" width="17.140625" customWidth="1"/>
    <col min="5128" max="5128" width="12.140625" bestFit="1" customWidth="1"/>
    <col min="5377" max="5377" width="42.140625" customWidth="1"/>
    <col min="5378" max="5382" width="17.140625" customWidth="1"/>
    <col min="5384" max="5384" width="12.140625" bestFit="1" customWidth="1"/>
    <col min="5633" max="5633" width="42.140625" customWidth="1"/>
    <col min="5634" max="5638" width="17.140625" customWidth="1"/>
    <col min="5640" max="5640" width="12.140625" bestFit="1" customWidth="1"/>
    <col min="5889" max="5889" width="42.140625" customWidth="1"/>
    <col min="5890" max="5894" width="17.140625" customWidth="1"/>
    <col min="5896" max="5896" width="12.140625" bestFit="1" customWidth="1"/>
    <col min="6145" max="6145" width="42.140625" customWidth="1"/>
    <col min="6146" max="6150" width="17.140625" customWidth="1"/>
    <col min="6152" max="6152" width="12.140625" bestFit="1" customWidth="1"/>
    <col min="6401" max="6401" width="42.140625" customWidth="1"/>
    <col min="6402" max="6406" width="17.140625" customWidth="1"/>
    <col min="6408" max="6408" width="12.140625" bestFit="1" customWidth="1"/>
    <col min="6657" max="6657" width="42.140625" customWidth="1"/>
    <col min="6658" max="6662" width="17.140625" customWidth="1"/>
    <col min="6664" max="6664" width="12.140625" bestFit="1" customWidth="1"/>
    <col min="6913" max="6913" width="42.140625" customWidth="1"/>
    <col min="6914" max="6918" width="17.140625" customWidth="1"/>
    <col min="6920" max="6920" width="12.140625" bestFit="1" customWidth="1"/>
    <col min="7169" max="7169" width="42.140625" customWidth="1"/>
    <col min="7170" max="7174" width="17.140625" customWidth="1"/>
    <col min="7176" max="7176" width="12.140625" bestFit="1" customWidth="1"/>
    <col min="7425" max="7425" width="42.140625" customWidth="1"/>
    <col min="7426" max="7430" width="17.140625" customWidth="1"/>
    <col min="7432" max="7432" width="12.140625" bestFit="1" customWidth="1"/>
    <col min="7681" max="7681" width="42.140625" customWidth="1"/>
    <col min="7682" max="7686" width="17.140625" customWidth="1"/>
    <col min="7688" max="7688" width="12.140625" bestFit="1" customWidth="1"/>
    <col min="7937" max="7937" width="42.140625" customWidth="1"/>
    <col min="7938" max="7942" width="17.140625" customWidth="1"/>
    <col min="7944" max="7944" width="12.140625" bestFit="1" customWidth="1"/>
    <col min="8193" max="8193" width="42.140625" customWidth="1"/>
    <col min="8194" max="8198" width="17.140625" customWidth="1"/>
    <col min="8200" max="8200" width="12.140625" bestFit="1" customWidth="1"/>
    <col min="8449" max="8449" width="42.140625" customWidth="1"/>
    <col min="8450" max="8454" width="17.140625" customWidth="1"/>
    <col min="8456" max="8456" width="12.140625" bestFit="1" customWidth="1"/>
    <col min="8705" max="8705" width="42.140625" customWidth="1"/>
    <col min="8706" max="8710" width="17.140625" customWidth="1"/>
    <col min="8712" max="8712" width="12.140625" bestFit="1" customWidth="1"/>
    <col min="8961" max="8961" width="42.140625" customWidth="1"/>
    <col min="8962" max="8966" width="17.140625" customWidth="1"/>
    <col min="8968" max="8968" width="12.140625" bestFit="1" customWidth="1"/>
    <col min="9217" max="9217" width="42.140625" customWidth="1"/>
    <col min="9218" max="9222" width="17.140625" customWidth="1"/>
    <col min="9224" max="9224" width="12.140625" bestFit="1" customWidth="1"/>
    <col min="9473" max="9473" width="42.140625" customWidth="1"/>
    <col min="9474" max="9478" width="17.140625" customWidth="1"/>
    <col min="9480" max="9480" width="12.140625" bestFit="1" customWidth="1"/>
    <col min="9729" max="9729" width="42.140625" customWidth="1"/>
    <col min="9730" max="9734" width="17.140625" customWidth="1"/>
    <col min="9736" max="9736" width="12.140625" bestFit="1" customWidth="1"/>
    <col min="9985" max="9985" width="42.140625" customWidth="1"/>
    <col min="9986" max="9990" width="17.140625" customWidth="1"/>
    <col min="9992" max="9992" width="12.140625" bestFit="1" customWidth="1"/>
    <col min="10241" max="10241" width="42.140625" customWidth="1"/>
    <col min="10242" max="10246" width="17.140625" customWidth="1"/>
    <col min="10248" max="10248" width="12.140625" bestFit="1" customWidth="1"/>
    <col min="10497" max="10497" width="42.140625" customWidth="1"/>
    <col min="10498" max="10502" width="17.140625" customWidth="1"/>
    <col min="10504" max="10504" width="12.140625" bestFit="1" customWidth="1"/>
    <col min="10753" max="10753" width="42.140625" customWidth="1"/>
    <col min="10754" max="10758" width="17.140625" customWidth="1"/>
    <col min="10760" max="10760" width="12.140625" bestFit="1" customWidth="1"/>
    <col min="11009" max="11009" width="42.140625" customWidth="1"/>
    <col min="11010" max="11014" width="17.140625" customWidth="1"/>
    <col min="11016" max="11016" width="12.140625" bestFit="1" customWidth="1"/>
    <col min="11265" max="11265" width="42.140625" customWidth="1"/>
    <col min="11266" max="11270" width="17.140625" customWidth="1"/>
    <col min="11272" max="11272" width="12.140625" bestFit="1" customWidth="1"/>
    <col min="11521" max="11521" width="42.140625" customWidth="1"/>
    <col min="11522" max="11526" width="17.140625" customWidth="1"/>
    <col min="11528" max="11528" width="12.140625" bestFit="1" customWidth="1"/>
    <col min="11777" max="11777" width="42.140625" customWidth="1"/>
    <col min="11778" max="11782" width="17.140625" customWidth="1"/>
    <col min="11784" max="11784" width="12.140625" bestFit="1" customWidth="1"/>
    <col min="12033" max="12033" width="42.140625" customWidth="1"/>
    <col min="12034" max="12038" width="17.140625" customWidth="1"/>
    <col min="12040" max="12040" width="12.140625" bestFit="1" customWidth="1"/>
    <col min="12289" max="12289" width="42.140625" customWidth="1"/>
    <col min="12290" max="12294" width="17.140625" customWidth="1"/>
    <col min="12296" max="12296" width="12.140625" bestFit="1" customWidth="1"/>
    <col min="12545" max="12545" width="42.140625" customWidth="1"/>
    <col min="12546" max="12550" width="17.140625" customWidth="1"/>
    <col min="12552" max="12552" width="12.140625" bestFit="1" customWidth="1"/>
    <col min="12801" max="12801" width="42.140625" customWidth="1"/>
    <col min="12802" max="12806" width="17.140625" customWidth="1"/>
    <col min="12808" max="12808" width="12.140625" bestFit="1" customWidth="1"/>
    <col min="13057" max="13057" width="42.140625" customWidth="1"/>
    <col min="13058" max="13062" width="17.140625" customWidth="1"/>
    <col min="13064" max="13064" width="12.140625" bestFit="1" customWidth="1"/>
    <col min="13313" max="13313" width="42.140625" customWidth="1"/>
    <col min="13314" max="13318" width="17.140625" customWidth="1"/>
    <col min="13320" max="13320" width="12.140625" bestFit="1" customWidth="1"/>
    <col min="13569" max="13569" width="42.140625" customWidth="1"/>
    <col min="13570" max="13574" width="17.140625" customWidth="1"/>
    <col min="13576" max="13576" width="12.140625" bestFit="1" customWidth="1"/>
    <col min="13825" max="13825" width="42.140625" customWidth="1"/>
    <col min="13826" max="13830" width="17.140625" customWidth="1"/>
    <col min="13832" max="13832" width="12.140625" bestFit="1" customWidth="1"/>
    <col min="14081" max="14081" width="42.140625" customWidth="1"/>
    <col min="14082" max="14086" width="17.140625" customWidth="1"/>
    <col min="14088" max="14088" width="12.140625" bestFit="1" customWidth="1"/>
    <col min="14337" max="14337" width="42.140625" customWidth="1"/>
    <col min="14338" max="14342" width="17.140625" customWidth="1"/>
    <col min="14344" max="14344" width="12.140625" bestFit="1" customWidth="1"/>
    <col min="14593" max="14593" width="42.140625" customWidth="1"/>
    <col min="14594" max="14598" width="17.140625" customWidth="1"/>
    <col min="14600" max="14600" width="12.140625" bestFit="1" customWidth="1"/>
    <col min="14849" max="14849" width="42.140625" customWidth="1"/>
    <col min="14850" max="14854" width="17.140625" customWidth="1"/>
    <col min="14856" max="14856" width="12.140625" bestFit="1" customWidth="1"/>
    <col min="15105" max="15105" width="42.140625" customWidth="1"/>
    <col min="15106" max="15110" width="17.140625" customWidth="1"/>
    <col min="15112" max="15112" width="12.140625" bestFit="1" customWidth="1"/>
    <col min="15361" max="15361" width="42.140625" customWidth="1"/>
    <col min="15362" max="15366" width="17.140625" customWidth="1"/>
    <col min="15368" max="15368" width="12.140625" bestFit="1" customWidth="1"/>
    <col min="15617" max="15617" width="42.140625" customWidth="1"/>
    <col min="15618" max="15622" width="17.140625" customWidth="1"/>
    <col min="15624" max="15624" width="12.140625" bestFit="1" customWidth="1"/>
    <col min="15873" max="15873" width="42.140625" customWidth="1"/>
    <col min="15874" max="15878" width="17.140625" customWidth="1"/>
    <col min="15880" max="15880" width="12.140625" bestFit="1" customWidth="1"/>
    <col min="16129" max="16129" width="42.140625" customWidth="1"/>
    <col min="16130" max="16134" width="17.140625" customWidth="1"/>
    <col min="16136" max="16136" width="12.140625" bestFit="1" customWidth="1"/>
  </cols>
  <sheetData>
    <row r="2" spans="1:6" ht="36.75" customHeight="1" x14ac:dyDescent="0.25">
      <c r="A2" s="82" t="s">
        <v>63</v>
      </c>
      <c r="B2" s="68" t="s">
        <v>59</v>
      </c>
      <c r="C2" s="70"/>
    </row>
    <row r="3" spans="1:6" ht="35.25" customHeight="1" x14ac:dyDescent="0.25">
      <c r="A3" s="83"/>
      <c r="B3" s="84" t="s">
        <v>60</v>
      </c>
      <c r="C3" s="85"/>
      <c r="D3" s="34"/>
      <c r="E3" s="34"/>
      <c r="F3" s="33"/>
    </row>
    <row r="4" spans="1:6" ht="15.75" thickBot="1" x14ac:dyDescent="0.3">
      <c r="A4" s="32"/>
      <c r="B4" s="33"/>
      <c r="C4" s="34"/>
      <c r="D4" s="34"/>
      <c r="E4" s="34"/>
      <c r="F4" s="33"/>
    </row>
    <row r="5" spans="1:6" x14ac:dyDescent="0.25">
      <c r="A5" s="1" t="s">
        <v>13</v>
      </c>
      <c r="B5" s="2"/>
      <c r="C5" s="34"/>
      <c r="D5" s="34"/>
      <c r="E5" s="34"/>
      <c r="F5" s="33"/>
    </row>
    <row r="6" spans="1:6" x14ac:dyDescent="0.25">
      <c r="A6" s="3" t="s">
        <v>0</v>
      </c>
      <c r="B6" s="4" t="s">
        <v>5</v>
      </c>
      <c r="C6" s="34"/>
      <c r="D6" s="34"/>
      <c r="E6" s="34"/>
      <c r="F6" s="33"/>
    </row>
    <row r="7" spans="1:6" x14ac:dyDescent="0.25">
      <c r="A7" s="3" t="s">
        <v>14</v>
      </c>
      <c r="B7" s="5">
        <v>1</v>
      </c>
      <c r="C7" s="34"/>
      <c r="D7" s="34"/>
      <c r="E7" s="34"/>
      <c r="F7" s="33"/>
    </row>
    <row r="8" spans="1:6" x14ac:dyDescent="0.25">
      <c r="A8" s="3" t="s">
        <v>15</v>
      </c>
      <c r="B8" s="5">
        <v>12</v>
      </c>
      <c r="C8" s="34"/>
      <c r="D8" s="34"/>
      <c r="E8" s="34"/>
      <c r="F8" s="33"/>
    </row>
    <row r="9" spans="1:6" x14ac:dyDescent="0.25">
      <c r="A9" s="3" t="s">
        <v>16</v>
      </c>
      <c r="B9" s="5">
        <v>30</v>
      </c>
      <c r="C9" s="34"/>
      <c r="D9" s="34"/>
      <c r="E9" s="34"/>
      <c r="F9" s="33"/>
    </row>
    <row r="10" spans="1:6" ht="15.75" thickBot="1" x14ac:dyDescent="0.3">
      <c r="A10" s="6" t="s">
        <v>17</v>
      </c>
      <c r="B10" s="73">
        <v>10</v>
      </c>
      <c r="C10" s="34"/>
      <c r="D10" s="34"/>
      <c r="E10" s="34"/>
      <c r="F10" s="33"/>
    </row>
    <row r="11" spans="1:6" ht="15.75" thickBot="1" x14ac:dyDescent="0.3"/>
    <row r="12" spans="1:6" ht="15.75" thickBot="1" x14ac:dyDescent="0.3">
      <c r="A12" s="8" t="s">
        <v>18</v>
      </c>
      <c r="B12" s="9" t="s">
        <v>19</v>
      </c>
      <c r="C12" s="9" t="s">
        <v>20</v>
      </c>
      <c r="D12" s="9" t="s">
        <v>21</v>
      </c>
      <c r="E12" s="9" t="s">
        <v>22</v>
      </c>
      <c r="F12" s="10" t="s">
        <v>23</v>
      </c>
    </row>
    <row r="13" spans="1:6" x14ac:dyDescent="0.25">
      <c r="A13" s="11" t="s">
        <v>24</v>
      </c>
      <c r="B13" s="77">
        <f>B10</f>
        <v>10</v>
      </c>
      <c r="C13" s="81">
        <f>C2</f>
        <v>0</v>
      </c>
      <c r="D13" s="81">
        <f>B13*C13</f>
        <v>0</v>
      </c>
      <c r="E13" s="13">
        <f t="shared" ref="E13" si="0">D13*23/100</f>
        <v>0</v>
      </c>
      <c r="F13" s="14">
        <f t="shared" ref="F13" si="1">D13+E13</f>
        <v>0</v>
      </c>
    </row>
    <row r="14" spans="1:6" ht="15.75" thickBot="1" x14ac:dyDescent="0.3">
      <c r="A14" s="15"/>
      <c r="B14" s="16"/>
      <c r="C14" s="16"/>
      <c r="D14" s="16"/>
      <c r="E14" s="16"/>
      <c r="F14" s="17"/>
    </row>
    <row r="15" spans="1:6" x14ac:dyDescent="0.25">
      <c r="A15" s="18" t="s">
        <v>25</v>
      </c>
      <c r="B15" s="74">
        <f>B10</f>
        <v>10</v>
      </c>
      <c r="C15" s="20">
        <v>63.62</v>
      </c>
      <c r="D15" s="21">
        <f t="shared" ref="D15:D20" si="2">B15*C15</f>
        <v>636.19999999999993</v>
      </c>
      <c r="E15" s="21">
        <f t="shared" ref="E15:E20" si="3">D15*23/100</f>
        <v>146.32599999999999</v>
      </c>
      <c r="F15" s="22">
        <f t="shared" ref="F15:F20" si="4">D15+E15</f>
        <v>782.52599999999995</v>
      </c>
    </row>
    <row r="16" spans="1:6" x14ac:dyDescent="0.25">
      <c r="A16" s="3" t="s">
        <v>26</v>
      </c>
      <c r="B16" s="75">
        <f>B10</f>
        <v>10</v>
      </c>
      <c r="C16" s="23">
        <v>12.53</v>
      </c>
      <c r="D16" s="24">
        <f t="shared" si="2"/>
        <v>125.3</v>
      </c>
      <c r="E16" s="24">
        <f t="shared" si="3"/>
        <v>28.819000000000003</v>
      </c>
      <c r="F16" s="25">
        <f t="shared" si="4"/>
        <v>154.119</v>
      </c>
    </row>
    <row r="17" spans="1:6" x14ac:dyDescent="0.25">
      <c r="A17" s="3" t="s">
        <v>27</v>
      </c>
      <c r="B17" s="23">
        <f>B9*B8</f>
        <v>360</v>
      </c>
      <c r="C17" s="26">
        <v>3.8</v>
      </c>
      <c r="D17" s="24">
        <f t="shared" si="2"/>
        <v>1368</v>
      </c>
      <c r="E17" s="24">
        <f t="shared" si="3"/>
        <v>314.64</v>
      </c>
      <c r="F17" s="25">
        <f t="shared" si="4"/>
        <v>1682.6399999999999</v>
      </c>
    </row>
    <row r="18" spans="1:6" x14ac:dyDescent="0.25">
      <c r="A18" s="3" t="s">
        <v>28</v>
      </c>
      <c r="B18" s="23">
        <f>B9*B8</f>
        <v>360</v>
      </c>
      <c r="C18" s="23">
        <v>11.54</v>
      </c>
      <c r="D18" s="24">
        <f t="shared" si="2"/>
        <v>4154.3999999999996</v>
      </c>
      <c r="E18" s="24">
        <f t="shared" si="3"/>
        <v>955.51199999999994</v>
      </c>
      <c r="F18" s="25">
        <f t="shared" si="4"/>
        <v>5109.9119999999994</v>
      </c>
    </row>
    <row r="19" spans="1:6" x14ac:dyDescent="0.25">
      <c r="A19" s="3" t="s">
        <v>29</v>
      </c>
      <c r="B19" s="23">
        <f>B7*B8</f>
        <v>12</v>
      </c>
      <c r="C19" s="26">
        <v>15</v>
      </c>
      <c r="D19" s="24">
        <f t="shared" si="2"/>
        <v>180</v>
      </c>
      <c r="E19" s="24">
        <f t="shared" si="3"/>
        <v>41.4</v>
      </c>
      <c r="F19" s="25">
        <f t="shared" si="4"/>
        <v>221.4</v>
      </c>
    </row>
    <row r="20" spans="1:6" x14ac:dyDescent="0.25">
      <c r="A20" s="3" t="s">
        <v>30</v>
      </c>
      <c r="B20" s="75">
        <f>B10</f>
        <v>10</v>
      </c>
      <c r="C20" s="23">
        <v>0</v>
      </c>
      <c r="D20" s="24">
        <f t="shared" si="2"/>
        <v>0</v>
      </c>
      <c r="E20" s="24">
        <f t="shared" si="3"/>
        <v>0</v>
      </c>
      <c r="F20" s="25">
        <f t="shared" si="4"/>
        <v>0</v>
      </c>
    </row>
    <row r="21" spans="1:6" x14ac:dyDescent="0.25">
      <c r="A21" s="3" t="s">
        <v>31</v>
      </c>
      <c r="B21" s="27"/>
      <c r="C21" s="27"/>
      <c r="D21" s="24">
        <f>SUM(D15:D20)</f>
        <v>6463.9</v>
      </c>
      <c r="E21" s="24">
        <f>SUM(E15:E20)</f>
        <v>1486.6970000000001</v>
      </c>
      <c r="F21" s="25">
        <f>SUM(F15:F20)</f>
        <v>7950.5969999999988</v>
      </c>
    </row>
    <row r="22" spans="1:6" ht="23.25" thickBot="1" x14ac:dyDescent="0.3">
      <c r="A22" s="28" t="s">
        <v>32</v>
      </c>
      <c r="B22" s="29"/>
      <c r="C22" s="30"/>
      <c r="D22" s="30"/>
      <c r="E22" s="30"/>
      <c r="F22" s="31">
        <f>F13+F21</f>
        <v>7950.5969999999988</v>
      </c>
    </row>
    <row r="23" spans="1:6" ht="15.75" thickBot="1" x14ac:dyDescent="0.3">
      <c r="A23" s="32"/>
      <c r="B23" s="33"/>
      <c r="C23" s="34"/>
      <c r="D23" s="34"/>
      <c r="E23" s="34"/>
      <c r="F23" s="33"/>
    </row>
    <row r="24" spans="1:6" x14ac:dyDescent="0.25">
      <c r="A24" s="1" t="s">
        <v>13</v>
      </c>
      <c r="B24" s="2"/>
      <c r="C24" s="34"/>
      <c r="D24" s="34"/>
      <c r="E24" s="34"/>
      <c r="F24" s="33"/>
    </row>
    <row r="25" spans="1:6" x14ac:dyDescent="0.25">
      <c r="A25" s="3" t="s">
        <v>0</v>
      </c>
      <c r="B25" s="4" t="s">
        <v>10</v>
      </c>
      <c r="C25" s="34"/>
      <c r="D25" s="34"/>
      <c r="E25" s="34"/>
      <c r="F25" s="33"/>
    </row>
    <row r="26" spans="1:6" x14ac:dyDescent="0.25">
      <c r="A26" s="3" t="s">
        <v>14</v>
      </c>
      <c r="B26" s="5">
        <v>3</v>
      </c>
      <c r="C26" s="34"/>
      <c r="D26" s="34"/>
      <c r="E26" s="34"/>
      <c r="F26" s="33"/>
    </row>
    <row r="27" spans="1:6" x14ac:dyDescent="0.25">
      <c r="A27" s="3" t="s">
        <v>33</v>
      </c>
      <c r="B27" s="5">
        <v>6</v>
      </c>
      <c r="C27" s="34"/>
      <c r="D27" s="34"/>
      <c r="E27" s="34"/>
      <c r="F27" s="33"/>
    </row>
    <row r="28" spans="1:6" x14ac:dyDescent="0.25">
      <c r="A28" s="3" t="s">
        <v>16</v>
      </c>
      <c r="B28" s="5">
        <v>1610</v>
      </c>
      <c r="C28" s="34"/>
      <c r="D28" s="34"/>
      <c r="E28" s="34"/>
      <c r="F28" s="33"/>
    </row>
    <row r="29" spans="1:6" x14ac:dyDescent="0.25">
      <c r="A29" s="3" t="s">
        <v>17</v>
      </c>
      <c r="B29" s="5">
        <f>SUM(B30:B32)</f>
        <v>2884.6179999999999</v>
      </c>
      <c r="C29" s="34"/>
      <c r="D29" s="34"/>
      <c r="E29" s="34"/>
      <c r="F29" s="33"/>
    </row>
    <row r="30" spans="1:6" x14ac:dyDescent="0.25">
      <c r="A30" s="3" t="s">
        <v>34</v>
      </c>
      <c r="B30" s="5">
        <v>822.28499999999997</v>
      </c>
      <c r="C30" s="34"/>
      <c r="D30" s="34"/>
      <c r="E30" s="34"/>
      <c r="F30" s="33"/>
    </row>
    <row r="31" spans="1:6" x14ac:dyDescent="0.25">
      <c r="A31" s="3" t="s">
        <v>35</v>
      </c>
      <c r="B31" s="5">
        <v>380.23399999999998</v>
      </c>
      <c r="C31" s="34"/>
      <c r="D31" s="34"/>
      <c r="E31" s="34"/>
      <c r="F31" s="33"/>
    </row>
    <row r="32" spans="1:6" ht="15.75" thickBot="1" x14ac:dyDescent="0.3">
      <c r="A32" s="6" t="s">
        <v>36</v>
      </c>
      <c r="B32" s="7">
        <v>1682.0989999999999</v>
      </c>
      <c r="C32" s="34"/>
      <c r="D32" s="34"/>
      <c r="E32" s="34"/>
      <c r="F32" s="33"/>
    </row>
    <row r="33" spans="1:6" ht="15.75" thickBot="1" x14ac:dyDescent="0.3">
      <c r="A33" s="35"/>
      <c r="B33" s="36"/>
      <c r="C33" s="34"/>
      <c r="D33" s="34"/>
      <c r="E33" s="34"/>
      <c r="F33" s="33"/>
    </row>
    <row r="34" spans="1:6" ht="15.75" thickBot="1" x14ac:dyDescent="0.3">
      <c r="A34" s="8" t="s">
        <v>18</v>
      </c>
      <c r="B34" s="9" t="s">
        <v>37</v>
      </c>
      <c r="C34" s="9" t="s">
        <v>20</v>
      </c>
      <c r="D34" s="9" t="s">
        <v>21</v>
      </c>
      <c r="E34" s="9" t="s">
        <v>22</v>
      </c>
      <c r="F34" s="10" t="s">
        <v>23</v>
      </c>
    </row>
    <row r="35" spans="1:6" x14ac:dyDescent="0.25">
      <c r="A35" s="11" t="s">
        <v>24</v>
      </c>
      <c r="B35" s="77">
        <f>B29</f>
        <v>2884.6179999999999</v>
      </c>
      <c r="C35" s="81">
        <f>C2</f>
        <v>0</v>
      </c>
      <c r="D35" s="81">
        <f>B35*C35</f>
        <v>0</v>
      </c>
      <c r="E35" s="13">
        <f t="shared" ref="E35" si="5">D35*23/100</f>
        <v>0</v>
      </c>
      <c r="F35" s="14">
        <f t="shared" ref="F35" si="6">D35+E35</f>
        <v>0</v>
      </c>
    </row>
    <row r="36" spans="1:6" ht="15.75" thickBot="1" x14ac:dyDescent="0.3">
      <c r="A36" s="15"/>
      <c r="B36" s="16"/>
      <c r="C36" s="16"/>
      <c r="D36" s="16"/>
      <c r="E36" s="16"/>
      <c r="F36" s="17"/>
    </row>
    <row r="37" spans="1:6" x14ac:dyDescent="0.25">
      <c r="A37" s="18" t="s">
        <v>38</v>
      </c>
      <c r="B37" s="19">
        <f>B30</f>
        <v>822.28499999999997</v>
      </c>
      <c r="C37" s="20">
        <v>51.84</v>
      </c>
      <c r="D37" s="21">
        <f t="shared" ref="D37:D44" si="7">B37*C37</f>
        <v>42627.254399999998</v>
      </c>
      <c r="E37" s="21">
        <f t="shared" ref="E37:E44" si="8">D37*23/100</f>
        <v>9804.2685119999987</v>
      </c>
      <c r="F37" s="22">
        <f t="shared" ref="F37:F44" si="9">D37+E37</f>
        <v>52431.522912</v>
      </c>
    </row>
    <row r="38" spans="1:6" x14ac:dyDescent="0.25">
      <c r="A38" s="18" t="s">
        <v>39</v>
      </c>
      <c r="B38" s="19">
        <f>B31</f>
        <v>380.23399999999998</v>
      </c>
      <c r="C38" s="20">
        <v>63.96</v>
      </c>
      <c r="D38" s="21">
        <f t="shared" si="7"/>
        <v>24319.766639999998</v>
      </c>
      <c r="E38" s="21">
        <f t="shared" si="8"/>
        <v>5593.5463271999997</v>
      </c>
      <c r="F38" s="22">
        <f t="shared" si="9"/>
        <v>29913.3129672</v>
      </c>
    </row>
    <row r="39" spans="1:6" x14ac:dyDescent="0.25">
      <c r="A39" s="18" t="s">
        <v>40</v>
      </c>
      <c r="B39" s="19">
        <f>B32</f>
        <v>1682.0989999999999</v>
      </c>
      <c r="C39" s="20">
        <v>19.95</v>
      </c>
      <c r="D39" s="21">
        <f t="shared" si="7"/>
        <v>33557.875049999995</v>
      </c>
      <c r="E39" s="21">
        <f t="shared" si="8"/>
        <v>7718.3112614999991</v>
      </c>
      <c r="F39" s="22">
        <f t="shared" si="9"/>
        <v>41276.186311499994</v>
      </c>
    </row>
    <row r="40" spans="1:6" x14ac:dyDescent="0.25">
      <c r="A40" s="3" t="s">
        <v>26</v>
      </c>
      <c r="B40" s="26">
        <f>B29</f>
        <v>2884.6179999999999</v>
      </c>
      <c r="C40" s="23">
        <v>12.53</v>
      </c>
      <c r="D40" s="24">
        <f t="shared" si="7"/>
        <v>36144.26354</v>
      </c>
      <c r="E40" s="24">
        <f t="shared" si="8"/>
        <v>8313.1806142000005</v>
      </c>
      <c r="F40" s="25">
        <f t="shared" si="9"/>
        <v>44457.444154199999</v>
      </c>
    </row>
    <row r="41" spans="1:6" x14ac:dyDescent="0.25">
      <c r="A41" s="3" t="s">
        <v>27</v>
      </c>
      <c r="B41" s="23">
        <f>B28*B27</f>
        <v>9660</v>
      </c>
      <c r="C41" s="26">
        <v>3.8</v>
      </c>
      <c r="D41" s="24">
        <f t="shared" si="7"/>
        <v>36708</v>
      </c>
      <c r="E41" s="24">
        <f t="shared" si="8"/>
        <v>8442.84</v>
      </c>
      <c r="F41" s="25">
        <f t="shared" si="9"/>
        <v>45150.84</v>
      </c>
    </row>
    <row r="42" spans="1:6" x14ac:dyDescent="0.25">
      <c r="A42" s="3" t="s">
        <v>28</v>
      </c>
      <c r="B42" s="23">
        <f>B28*B27</f>
        <v>9660</v>
      </c>
      <c r="C42" s="23">
        <v>13.04</v>
      </c>
      <c r="D42" s="24">
        <f t="shared" si="7"/>
        <v>125966.39999999999</v>
      </c>
      <c r="E42" s="24">
        <f t="shared" si="8"/>
        <v>28972.271999999997</v>
      </c>
      <c r="F42" s="25">
        <f t="shared" si="9"/>
        <v>154938.67199999999</v>
      </c>
    </row>
    <row r="43" spans="1:6" x14ac:dyDescent="0.25">
      <c r="A43" s="3" t="s">
        <v>29</v>
      </c>
      <c r="B43" s="23">
        <f>B26*B27</f>
        <v>18</v>
      </c>
      <c r="C43" s="26">
        <v>15</v>
      </c>
      <c r="D43" s="24">
        <f t="shared" si="7"/>
        <v>270</v>
      </c>
      <c r="E43" s="24">
        <f t="shared" si="8"/>
        <v>62.1</v>
      </c>
      <c r="F43" s="25">
        <f t="shared" si="9"/>
        <v>332.1</v>
      </c>
    </row>
    <row r="44" spans="1:6" x14ac:dyDescent="0.25">
      <c r="A44" s="3" t="s">
        <v>30</v>
      </c>
      <c r="B44" s="26">
        <f>B29</f>
        <v>2884.6179999999999</v>
      </c>
      <c r="C44" s="23">
        <v>0</v>
      </c>
      <c r="D44" s="24">
        <f t="shared" si="7"/>
        <v>0</v>
      </c>
      <c r="E44" s="24">
        <f t="shared" si="8"/>
        <v>0</v>
      </c>
      <c r="F44" s="25">
        <f t="shared" si="9"/>
        <v>0</v>
      </c>
    </row>
    <row r="45" spans="1:6" x14ac:dyDescent="0.25">
      <c r="A45" s="3" t="s">
        <v>31</v>
      </c>
      <c r="B45" s="27"/>
      <c r="C45" s="27"/>
      <c r="D45" s="24">
        <f>SUM(D37:D44)</f>
        <v>299593.55963000003</v>
      </c>
      <c r="E45" s="24">
        <f>SUM(E37:E44)</f>
        <v>68906.518714899998</v>
      </c>
      <c r="F45" s="25">
        <f>SUM(F37:F44)</f>
        <v>368500.07834489993</v>
      </c>
    </row>
    <row r="46" spans="1:6" ht="23.25" thickBot="1" x14ac:dyDescent="0.3">
      <c r="A46" s="28" t="s">
        <v>41</v>
      </c>
      <c r="B46" s="29"/>
      <c r="C46" s="30"/>
      <c r="D46" s="30"/>
      <c r="E46" s="30"/>
      <c r="F46" s="31">
        <f>F35+F45</f>
        <v>368500.07834489993</v>
      </c>
    </row>
    <row r="47" spans="1:6" x14ac:dyDescent="0.25">
      <c r="A47" s="32"/>
      <c r="B47" s="33"/>
      <c r="C47" s="34"/>
      <c r="D47" s="34"/>
      <c r="E47" s="34"/>
      <c r="F47" s="33"/>
    </row>
    <row r="48" spans="1:6" ht="15.75" thickBot="1" x14ac:dyDescent="0.3">
      <c r="A48" s="32"/>
      <c r="B48" s="33"/>
      <c r="C48" s="34"/>
      <c r="D48" s="34"/>
      <c r="E48" s="34"/>
      <c r="F48" s="33"/>
    </row>
    <row r="49" spans="1:6" x14ac:dyDescent="0.25">
      <c r="A49" s="1" t="s">
        <v>13</v>
      </c>
      <c r="B49" s="2"/>
      <c r="C49" s="34"/>
      <c r="D49" s="34"/>
      <c r="E49" s="34"/>
      <c r="F49" s="33"/>
    </row>
    <row r="50" spans="1:6" x14ac:dyDescent="0.25">
      <c r="A50" s="3" t="s">
        <v>0</v>
      </c>
      <c r="B50" s="4" t="s">
        <v>9</v>
      </c>
      <c r="C50" s="34"/>
      <c r="D50" s="34"/>
      <c r="E50" s="34"/>
      <c r="F50" s="33"/>
    </row>
    <row r="51" spans="1:6" x14ac:dyDescent="0.25">
      <c r="A51" s="3" t="s">
        <v>14</v>
      </c>
      <c r="B51" s="5">
        <v>3</v>
      </c>
      <c r="C51" s="34"/>
      <c r="D51" s="34"/>
      <c r="E51" s="34"/>
      <c r="F51" s="33"/>
    </row>
    <row r="52" spans="1:6" x14ac:dyDescent="0.25">
      <c r="A52" s="3" t="s">
        <v>42</v>
      </c>
      <c r="B52" s="5">
        <v>6</v>
      </c>
      <c r="C52" s="34"/>
      <c r="D52" s="34"/>
      <c r="E52" s="34"/>
      <c r="F52" s="33"/>
    </row>
    <row r="53" spans="1:6" x14ac:dyDescent="0.25">
      <c r="A53" s="3" t="s">
        <v>16</v>
      </c>
      <c r="B53" s="5">
        <v>1610</v>
      </c>
      <c r="C53" s="34"/>
      <c r="D53" s="34"/>
      <c r="E53" s="34"/>
      <c r="F53" s="33"/>
    </row>
    <row r="54" spans="1:6" x14ac:dyDescent="0.25">
      <c r="A54" s="3" t="s">
        <v>17</v>
      </c>
      <c r="B54" s="5">
        <f>SUM(B55:B57)</f>
        <v>4176.2449999999999</v>
      </c>
      <c r="C54" s="34"/>
      <c r="D54" s="34"/>
      <c r="E54" s="34"/>
      <c r="F54" s="33"/>
    </row>
    <row r="55" spans="1:6" x14ac:dyDescent="0.25">
      <c r="A55" s="3" t="s">
        <v>34</v>
      </c>
      <c r="B55" s="5">
        <v>1228.0650000000001</v>
      </c>
      <c r="C55" s="34"/>
      <c r="D55" s="34"/>
      <c r="E55" s="34"/>
      <c r="F55" s="33"/>
    </row>
    <row r="56" spans="1:6" x14ac:dyDescent="0.25">
      <c r="A56" s="3" t="s">
        <v>35</v>
      </c>
      <c r="B56" s="5">
        <v>581.995</v>
      </c>
      <c r="C56" s="34"/>
      <c r="D56" s="34"/>
      <c r="E56" s="34"/>
      <c r="F56" s="33"/>
    </row>
    <row r="57" spans="1:6" ht="15.75" thickBot="1" x14ac:dyDescent="0.3">
      <c r="A57" s="6" t="s">
        <v>36</v>
      </c>
      <c r="B57" s="7">
        <v>2366.1849999999999</v>
      </c>
      <c r="C57" s="34"/>
      <c r="D57" s="34"/>
      <c r="E57" s="34"/>
      <c r="F57" s="33"/>
    </row>
    <row r="58" spans="1:6" ht="15.75" thickBot="1" x14ac:dyDescent="0.3">
      <c r="A58" s="35"/>
      <c r="B58" s="36"/>
      <c r="C58" s="34"/>
      <c r="D58" s="34"/>
      <c r="E58" s="34"/>
      <c r="F58" s="33"/>
    </row>
    <row r="59" spans="1:6" ht="15.75" thickBot="1" x14ac:dyDescent="0.3">
      <c r="A59" s="8" t="s">
        <v>18</v>
      </c>
      <c r="B59" s="9" t="s">
        <v>37</v>
      </c>
      <c r="C59" s="9" t="s">
        <v>20</v>
      </c>
      <c r="D59" s="9" t="s">
        <v>21</v>
      </c>
      <c r="E59" s="9" t="s">
        <v>22</v>
      </c>
      <c r="F59" s="10" t="s">
        <v>23</v>
      </c>
    </row>
    <row r="60" spans="1:6" x14ac:dyDescent="0.25">
      <c r="A60" s="11" t="s">
        <v>24</v>
      </c>
      <c r="B60" s="77">
        <f>B54</f>
        <v>4176.2449999999999</v>
      </c>
      <c r="C60" s="81">
        <f>C2</f>
        <v>0</v>
      </c>
      <c r="D60" s="81">
        <f>B60*C60</f>
        <v>0</v>
      </c>
      <c r="E60" s="13">
        <f t="shared" ref="E60" si="10">D60*23/100</f>
        <v>0</v>
      </c>
      <c r="F60" s="14">
        <f t="shared" ref="F60" si="11">D60+E60</f>
        <v>0</v>
      </c>
    </row>
    <row r="61" spans="1:6" ht="15.75" thickBot="1" x14ac:dyDescent="0.3">
      <c r="A61" s="15"/>
      <c r="B61" s="16"/>
      <c r="C61" s="16"/>
      <c r="D61" s="16"/>
      <c r="E61" s="16"/>
      <c r="F61" s="17"/>
    </row>
    <row r="62" spans="1:6" x14ac:dyDescent="0.25">
      <c r="A62" s="18" t="s">
        <v>38</v>
      </c>
      <c r="B62" s="74">
        <f>B55</f>
        <v>1228.0650000000001</v>
      </c>
      <c r="C62" s="20">
        <v>52.36</v>
      </c>
      <c r="D62" s="21">
        <f t="shared" ref="D62:D69" si="12">B62*C62</f>
        <v>64301.483400000005</v>
      </c>
      <c r="E62" s="21">
        <f t="shared" ref="E62:E69" si="13">D62*23/100</f>
        <v>14789.341182000002</v>
      </c>
      <c r="F62" s="22">
        <f t="shared" ref="F62:F69" si="14">D62+E62</f>
        <v>79090.824582000001</v>
      </c>
    </row>
    <row r="63" spans="1:6" x14ac:dyDescent="0.25">
      <c r="A63" s="18" t="s">
        <v>39</v>
      </c>
      <c r="B63" s="74">
        <f>B56</f>
        <v>581.995</v>
      </c>
      <c r="C63" s="20">
        <v>64.03</v>
      </c>
      <c r="D63" s="21">
        <f t="shared" si="12"/>
        <v>37265.13985</v>
      </c>
      <c r="E63" s="21">
        <f t="shared" si="13"/>
        <v>8570.9821654999996</v>
      </c>
      <c r="F63" s="22">
        <f t="shared" si="14"/>
        <v>45836.122015499997</v>
      </c>
    </row>
    <row r="64" spans="1:6" x14ac:dyDescent="0.25">
      <c r="A64" s="18" t="s">
        <v>40</v>
      </c>
      <c r="B64" s="74">
        <f>B57</f>
        <v>2366.1849999999999</v>
      </c>
      <c r="C64" s="20">
        <v>23.81</v>
      </c>
      <c r="D64" s="21">
        <f t="shared" si="12"/>
        <v>56338.864849999998</v>
      </c>
      <c r="E64" s="21">
        <f t="shared" si="13"/>
        <v>12957.938915500001</v>
      </c>
      <c r="F64" s="22">
        <f t="shared" si="14"/>
        <v>69296.803765499993</v>
      </c>
    </row>
    <row r="65" spans="1:6" x14ac:dyDescent="0.25">
      <c r="A65" s="3" t="s">
        <v>26</v>
      </c>
      <c r="B65" s="75">
        <f>B54</f>
        <v>4176.2449999999999</v>
      </c>
      <c r="C65" s="23">
        <v>12.53</v>
      </c>
      <c r="D65" s="24">
        <f t="shared" si="12"/>
        <v>52328.349849999999</v>
      </c>
      <c r="E65" s="24">
        <f t="shared" si="13"/>
        <v>12035.520465500002</v>
      </c>
      <c r="F65" s="25">
        <f t="shared" si="14"/>
        <v>64363.870315499997</v>
      </c>
    </row>
    <row r="66" spans="1:6" x14ac:dyDescent="0.25">
      <c r="A66" s="3" t="s">
        <v>27</v>
      </c>
      <c r="B66" s="23">
        <f>B53*B52</f>
        <v>9660</v>
      </c>
      <c r="C66" s="26">
        <v>3.8</v>
      </c>
      <c r="D66" s="24">
        <f t="shared" si="12"/>
        <v>36708</v>
      </c>
      <c r="E66" s="24">
        <f t="shared" si="13"/>
        <v>8442.84</v>
      </c>
      <c r="F66" s="25">
        <f t="shared" si="14"/>
        <v>45150.84</v>
      </c>
    </row>
    <row r="67" spans="1:6" x14ac:dyDescent="0.25">
      <c r="A67" s="3" t="s">
        <v>62</v>
      </c>
      <c r="B67" s="23">
        <f>B53*B52</f>
        <v>9660</v>
      </c>
      <c r="C67" s="23">
        <v>13.04</v>
      </c>
      <c r="D67" s="24">
        <f t="shared" si="12"/>
        <v>125966.39999999999</v>
      </c>
      <c r="E67" s="24">
        <f t="shared" si="13"/>
        <v>28972.271999999997</v>
      </c>
      <c r="F67" s="25">
        <f t="shared" si="14"/>
        <v>154938.67199999999</v>
      </c>
    </row>
    <row r="68" spans="1:6" x14ac:dyDescent="0.25">
      <c r="A68" s="3" t="s">
        <v>29</v>
      </c>
      <c r="B68" s="23">
        <f>B51*B52</f>
        <v>18</v>
      </c>
      <c r="C68" s="26">
        <v>15</v>
      </c>
      <c r="D68" s="24">
        <f t="shared" si="12"/>
        <v>270</v>
      </c>
      <c r="E68" s="24">
        <f t="shared" si="13"/>
        <v>62.1</v>
      </c>
      <c r="F68" s="25">
        <f t="shared" si="14"/>
        <v>332.1</v>
      </c>
    </row>
    <row r="69" spans="1:6" x14ac:dyDescent="0.25">
      <c r="A69" s="3" t="s">
        <v>30</v>
      </c>
      <c r="B69" s="75">
        <f>B54</f>
        <v>4176.2449999999999</v>
      </c>
      <c r="C69" s="23">
        <v>0</v>
      </c>
      <c r="D69" s="24">
        <f t="shared" si="12"/>
        <v>0</v>
      </c>
      <c r="E69" s="24">
        <f t="shared" si="13"/>
        <v>0</v>
      </c>
      <c r="F69" s="25">
        <f t="shared" si="14"/>
        <v>0</v>
      </c>
    </row>
    <row r="70" spans="1:6" x14ac:dyDescent="0.25">
      <c r="A70" s="3" t="s">
        <v>31</v>
      </c>
      <c r="B70" s="27"/>
      <c r="C70" s="27"/>
      <c r="D70" s="24">
        <f>SUM(D62:D69)</f>
        <v>373178.23794999998</v>
      </c>
      <c r="E70" s="24">
        <f>SUM(E62:E69)</f>
        <v>85830.994728500009</v>
      </c>
      <c r="F70" s="25">
        <f>SUM(F62:F69)</f>
        <v>459009.2326785</v>
      </c>
    </row>
    <row r="71" spans="1:6" ht="23.25" thickBot="1" x14ac:dyDescent="0.3">
      <c r="A71" s="28" t="s">
        <v>41</v>
      </c>
      <c r="B71" s="29"/>
      <c r="C71" s="30"/>
      <c r="D71" s="30"/>
      <c r="E71" s="30"/>
      <c r="F71" s="31">
        <f>F60+F70</f>
        <v>459009.2326785</v>
      </c>
    </row>
    <row r="72" spans="1:6" x14ac:dyDescent="0.25">
      <c r="A72" s="32"/>
      <c r="B72" s="33"/>
      <c r="C72" s="34"/>
      <c r="D72" s="34"/>
      <c r="E72" s="34"/>
      <c r="F72" s="33"/>
    </row>
    <row r="73" spans="1:6" ht="15.75" thickBot="1" x14ac:dyDescent="0.3">
      <c r="A73" s="32"/>
      <c r="B73" s="33"/>
      <c r="C73" s="34"/>
      <c r="D73" s="34"/>
      <c r="E73" s="34"/>
      <c r="F73" s="33"/>
    </row>
    <row r="74" spans="1:6" x14ac:dyDescent="0.25">
      <c r="A74" s="1" t="s">
        <v>13</v>
      </c>
      <c r="B74" s="2"/>
      <c r="C74" s="34"/>
      <c r="D74" s="34"/>
      <c r="E74" s="34"/>
      <c r="F74" s="33"/>
    </row>
    <row r="75" spans="1:6" x14ac:dyDescent="0.25">
      <c r="A75" s="3" t="s">
        <v>0</v>
      </c>
      <c r="B75" s="4" t="s">
        <v>2</v>
      </c>
      <c r="C75" s="34"/>
      <c r="D75" s="34"/>
      <c r="E75" s="34"/>
      <c r="F75" s="33"/>
    </row>
    <row r="76" spans="1:6" x14ac:dyDescent="0.25">
      <c r="A76" s="3" t="s">
        <v>14</v>
      </c>
      <c r="B76" s="5">
        <v>26</v>
      </c>
      <c r="C76" s="34"/>
      <c r="D76" s="34"/>
      <c r="E76" s="34"/>
      <c r="F76" s="33"/>
    </row>
    <row r="77" spans="1:6" x14ac:dyDescent="0.25">
      <c r="A77" s="3" t="s">
        <v>15</v>
      </c>
      <c r="B77" s="5">
        <v>12</v>
      </c>
      <c r="C77" s="34"/>
      <c r="D77" s="34"/>
      <c r="E77" s="34"/>
      <c r="F77" s="33"/>
    </row>
    <row r="78" spans="1:6" x14ac:dyDescent="0.25">
      <c r="A78" s="3" t="s">
        <v>16</v>
      </c>
      <c r="B78" s="5">
        <v>373.1</v>
      </c>
      <c r="C78" s="34"/>
      <c r="D78" s="34"/>
      <c r="E78" s="34"/>
      <c r="F78" s="33"/>
    </row>
    <row r="79" spans="1:6" ht="15.75" thickBot="1" x14ac:dyDescent="0.3">
      <c r="A79" s="6" t="s">
        <v>17</v>
      </c>
      <c r="B79" s="73">
        <v>267.14</v>
      </c>
      <c r="C79" s="34"/>
      <c r="D79" s="34"/>
      <c r="E79" s="34"/>
      <c r="F79" s="33"/>
    </row>
    <row r="80" spans="1:6" ht="15.75" thickBot="1" x14ac:dyDescent="0.3">
      <c r="A80" s="32"/>
      <c r="B80" s="33"/>
      <c r="C80" s="34"/>
      <c r="D80" s="34"/>
      <c r="E80" s="34"/>
      <c r="F80" s="33"/>
    </row>
    <row r="81" spans="1:6" ht="15.75" thickBot="1" x14ac:dyDescent="0.3">
      <c r="A81" s="8" t="s">
        <v>18</v>
      </c>
      <c r="B81" s="9" t="s">
        <v>37</v>
      </c>
      <c r="C81" s="9" t="s">
        <v>20</v>
      </c>
      <c r="D81" s="9" t="s">
        <v>21</v>
      </c>
      <c r="E81" s="9" t="s">
        <v>22</v>
      </c>
      <c r="F81" s="10" t="s">
        <v>23</v>
      </c>
    </row>
    <row r="82" spans="1:6" x14ac:dyDescent="0.25">
      <c r="A82" s="11" t="s">
        <v>24</v>
      </c>
      <c r="B82" s="77">
        <f>B79</f>
        <v>267.14</v>
      </c>
      <c r="C82" s="81">
        <f>C2</f>
        <v>0</v>
      </c>
      <c r="D82" s="81">
        <f>B82*C82</f>
        <v>0</v>
      </c>
      <c r="E82" s="13">
        <f t="shared" ref="E82" si="15">D82*23/100</f>
        <v>0</v>
      </c>
      <c r="F82" s="14">
        <f t="shared" ref="F82" si="16">D82+E82</f>
        <v>0</v>
      </c>
    </row>
    <row r="83" spans="1:6" ht="15.75" thickBot="1" x14ac:dyDescent="0.3">
      <c r="A83" s="15"/>
      <c r="B83" s="16"/>
      <c r="C83" s="16"/>
      <c r="D83" s="16"/>
      <c r="E83" s="16"/>
      <c r="F83" s="17"/>
    </row>
    <row r="84" spans="1:6" x14ac:dyDescent="0.25">
      <c r="A84" s="18" t="s">
        <v>43</v>
      </c>
      <c r="B84" s="71">
        <f>B79*1000</f>
        <v>267140</v>
      </c>
      <c r="C84" s="20">
        <v>0.25090000000000001</v>
      </c>
      <c r="D84" s="21">
        <f t="shared" ref="D84:D89" si="17">B84*C84</f>
        <v>67025.426000000007</v>
      </c>
      <c r="E84" s="21">
        <f t="shared" ref="E84:E89" si="18">D84*23/100</f>
        <v>15415.847980000002</v>
      </c>
      <c r="F84" s="22">
        <f t="shared" ref="F84:F89" si="19">D84+E84</f>
        <v>82441.273980000013</v>
      </c>
    </row>
    <row r="85" spans="1:6" x14ac:dyDescent="0.25">
      <c r="A85" s="3" t="s">
        <v>44</v>
      </c>
      <c r="B85" s="72">
        <f>B79*1000</f>
        <v>267140</v>
      </c>
      <c r="C85" s="23">
        <v>1.2500000000000001E-2</v>
      </c>
      <c r="D85" s="24">
        <f t="shared" si="17"/>
        <v>3339.25</v>
      </c>
      <c r="E85" s="24">
        <f t="shared" si="18"/>
        <v>768.02750000000003</v>
      </c>
      <c r="F85" s="25">
        <f t="shared" si="19"/>
        <v>4107.2775000000001</v>
      </c>
    </row>
    <row r="86" spans="1:6" x14ac:dyDescent="0.25">
      <c r="A86" s="3" t="s">
        <v>27</v>
      </c>
      <c r="B86" s="76">
        <f>B78*B77</f>
        <v>4477.2000000000007</v>
      </c>
      <c r="C86" s="23">
        <v>1.65</v>
      </c>
      <c r="D86" s="24">
        <f t="shared" si="17"/>
        <v>7387.380000000001</v>
      </c>
      <c r="E86" s="24">
        <f t="shared" si="18"/>
        <v>1699.0974000000001</v>
      </c>
      <c r="F86" s="25">
        <f t="shared" si="19"/>
        <v>9086.4774000000016</v>
      </c>
    </row>
    <row r="87" spans="1:6" x14ac:dyDescent="0.25">
      <c r="A87" s="3" t="s">
        <v>62</v>
      </c>
      <c r="B87" s="76">
        <f>B78*B77</f>
        <v>4477.2000000000007</v>
      </c>
      <c r="C87" s="23">
        <v>4.09</v>
      </c>
      <c r="D87" s="24">
        <f t="shared" si="17"/>
        <v>18311.748000000003</v>
      </c>
      <c r="E87" s="24">
        <f t="shared" si="18"/>
        <v>4211.702040000001</v>
      </c>
      <c r="F87" s="25">
        <f t="shared" si="19"/>
        <v>22523.450040000003</v>
      </c>
    </row>
    <row r="88" spans="1:6" x14ac:dyDescent="0.25">
      <c r="A88" s="3" t="s">
        <v>29</v>
      </c>
      <c r="B88" s="23">
        <f>B76*B77</f>
        <v>312</v>
      </c>
      <c r="C88" s="26">
        <v>3.8</v>
      </c>
      <c r="D88" s="24">
        <f t="shared" si="17"/>
        <v>1185.5999999999999</v>
      </c>
      <c r="E88" s="24">
        <f t="shared" si="18"/>
        <v>272.68799999999999</v>
      </c>
      <c r="F88" s="25">
        <f t="shared" si="19"/>
        <v>1458.288</v>
      </c>
    </row>
    <row r="89" spans="1:6" x14ac:dyDescent="0.25">
      <c r="A89" s="3" t="s">
        <v>30</v>
      </c>
      <c r="B89" s="75">
        <f>B79</f>
        <v>267.14</v>
      </c>
      <c r="C89" s="23">
        <v>0</v>
      </c>
      <c r="D89" s="24">
        <f t="shared" si="17"/>
        <v>0</v>
      </c>
      <c r="E89" s="24">
        <f t="shared" si="18"/>
        <v>0</v>
      </c>
      <c r="F89" s="25">
        <f t="shared" si="19"/>
        <v>0</v>
      </c>
    </row>
    <row r="90" spans="1:6" x14ac:dyDescent="0.25">
      <c r="A90" s="3" t="s">
        <v>31</v>
      </c>
      <c r="B90" s="27"/>
      <c r="C90" s="27"/>
      <c r="D90" s="24">
        <f>SUM(D84:D89)</f>
        <v>97249.404000000024</v>
      </c>
      <c r="E90" s="24">
        <f>SUM(E84:E89)</f>
        <v>22367.36292</v>
      </c>
      <c r="F90" s="25">
        <f>SUM(F84:F89)</f>
        <v>119616.76692000002</v>
      </c>
    </row>
    <row r="91" spans="1:6" ht="23.25" thickBot="1" x14ac:dyDescent="0.3">
      <c r="A91" s="28" t="s">
        <v>32</v>
      </c>
      <c r="B91" s="29"/>
      <c r="C91" s="30"/>
      <c r="D91" s="30"/>
      <c r="E91" s="30"/>
      <c r="F91" s="31">
        <f>F82+F90</f>
        <v>119616.76692000002</v>
      </c>
    </row>
    <row r="92" spans="1:6" x14ac:dyDescent="0.25">
      <c r="A92" s="32"/>
      <c r="B92" s="33"/>
      <c r="C92" s="34"/>
      <c r="D92" s="34"/>
      <c r="E92" s="34"/>
      <c r="F92" s="33"/>
    </row>
    <row r="93" spans="1:6" ht="15.75" thickBot="1" x14ac:dyDescent="0.3">
      <c r="A93" s="32"/>
      <c r="B93" s="33"/>
      <c r="C93" s="34"/>
      <c r="D93" s="34"/>
      <c r="E93" s="34"/>
      <c r="F93" s="33"/>
    </row>
    <row r="94" spans="1:6" x14ac:dyDescent="0.25">
      <c r="A94" s="1" t="s">
        <v>13</v>
      </c>
      <c r="B94" s="2"/>
      <c r="C94" s="34"/>
      <c r="D94" s="34"/>
      <c r="E94" s="34"/>
      <c r="F94" s="33"/>
    </row>
    <row r="95" spans="1:6" x14ac:dyDescent="0.25">
      <c r="A95" s="3" t="s">
        <v>0</v>
      </c>
      <c r="B95" s="4" t="s">
        <v>3</v>
      </c>
      <c r="C95" s="34"/>
      <c r="D95" s="34"/>
      <c r="E95" s="34"/>
      <c r="F95" s="33"/>
    </row>
    <row r="96" spans="1:6" x14ac:dyDescent="0.25">
      <c r="A96" s="3" t="s">
        <v>14</v>
      </c>
      <c r="B96" s="5">
        <v>13</v>
      </c>
      <c r="C96" s="34"/>
      <c r="D96" s="34"/>
      <c r="E96" s="34"/>
      <c r="F96" s="33"/>
    </row>
    <row r="97" spans="1:6" x14ac:dyDescent="0.25">
      <c r="A97" s="3" t="s">
        <v>15</v>
      </c>
      <c r="B97" s="5">
        <v>12</v>
      </c>
      <c r="C97" s="34"/>
      <c r="D97" s="34"/>
      <c r="E97" s="34"/>
      <c r="F97" s="33"/>
    </row>
    <row r="98" spans="1:6" x14ac:dyDescent="0.25">
      <c r="A98" s="3" t="s">
        <v>16</v>
      </c>
      <c r="B98" s="5">
        <v>319.10000000000002</v>
      </c>
      <c r="C98" s="34"/>
      <c r="D98" s="34"/>
      <c r="E98" s="34"/>
      <c r="F98" s="33"/>
    </row>
    <row r="99" spans="1:6" x14ac:dyDescent="0.25">
      <c r="A99" s="3" t="s">
        <v>17</v>
      </c>
      <c r="B99" s="78">
        <f>SUM(B100:B101)</f>
        <v>476.75</v>
      </c>
      <c r="C99" s="34"/>
      <c r="D99" s="34"/>
      <c r="E99" s="34"/>
      <c r="F99" s="33"/>
    </row>
    <row r="100" spans="1:6" x14ac:dyDescent="0.25">
      <c r="A100" s="3" t="s">
        <v>34</v>
      </c>
      <c r="B100" s="78">
        <v>174.04</v>
      </c>
    </row>
    <row r="101" spans="1:6" ht="15.75" thickBot="1" x14ac:dyDescent="0.3">
      <c r="A101" s="6" t="s">
        <v>35</v>
      </c>
      <c r="B101" s="73">
        <v>302.70999999999998</v>
      </c>
    </row>
    <row r="102" spans="1:6" ht="15.75" thickBot="1" x14ac:dyDescent="0.3">
      <c r="A102" s="37"/>
      <c r="B102" s="36"/>
    </row>
    <row r="103" spans="1:6" ht="15.75" thickBot="1" x14ac:dyDescent="0.3">
      <c r="A103" s="8" t="s">
        <v>18</v>
      </c>
      <c r="B103" s="9" t="s">
        <v>37</v>
      </c>
      <c r="C103" s="9" t="s">
        <v>20</v>
      </c>
      <c r="D103" s="9" t="s">
        <v>21</v>
      </c>
      <c r="E103" s="9" t="s">
        <v>22</v>
      </c>
      <c r="F103" s="10" t="s">
        <v>23</v>
      </c>
    </row>
    <row r="104" spans="1:6" x14ac:dyDescent="0.25">
      <c r="A104" s="11" t="s">
        <v>24</v>
      </c>
      <c r="B104" s="12">
        <f>B99</f>
        <v>476.75</v>
      </c>
      <c r="C104" s="81">
        <f>C2</f>
        <v>0</v>
      </c>
      <c r="D104" s="81">
        <f>B104*C104</f>
        <v>0</v>
      </c>
      <c r="E104" s="13">
        <f t="shared" ref="E104" si="20">D104*23/100</f>
        <v>0</v>
      </c>
      <c r="F104" s="14">
        <f t="shared" ref="F104" si="21">D104+E104</f>
        <v>0</v>
      </c>
    </row>
    <row r="105" spans="1:6" ht="15.75" thickBot="1" x14ac:dyDescent="0.3">
      <c r="A105" s="15"/>
      <c r="B105" s="16"/>
      <c r="C105" s="16"/>
      <c r="D105" s="16"/>
      <c r="E105" s="16"/>
      <c r="F105" s="17"/>
    </row>
    <row r="106" spans="1:6" x14ac:dyDescent="0.25">
      <c r="A106" s="18" t="s">
        <v>45</v>
      </c>
      <c r="B106" s="71">
        <f>B100*1000</f>
        <v>174040</v>
      </c>
      <c r="C106" s="20">
        <v>0.31380000000000002</v>
      </c>
      <c r="D106" s="21">
        <f t="shared" ref="D106:D112" si="22">B106*C106</f>
        <v>54613.752000000008</v>
      </c>
      <c r="E106" s="21">
        <f t="shared" ref="E106:E112" si="23">D106*23/100</f>
        <v>12561.162960000001</v>
      </c>
      <c r="F106" s="22">
        <f t="shared" ref="F106:F112" si="24">D106+E106</f>
        <v>67174.914960000009</v>
      </c>
    </row>
    <row r="107" spans="1:6" x14ac:dyDescent="0.25">
      <c r="A107" s="18" t="s">
        <v>46</v>
      </c>
      <c r="B107" s="71">
        <f>B101*1000</f>
        <v>302710</v>
      </c>
      <c r="C107" s="20">
        <v>9.6600000000000005E-2</v>
      </c>
      <c r="D107" s="21">
        <f t="shared" si="22"/>
        <v>29241.786</v>
      </c>
      <c r="E107" s="21">
        <f t="shared" si="23"/>
        <v>6725.61078</v>
      </c>
      <c r="F107" s="22">
        <f t="shared" si="24"/>
        <v>35967.396780000003</v>
      </c>
    </row>
    <row r="108" spans="1:6" x14ac:dyDescent="0.25">
      <c r="A108" s="3" t="s">
        <v>44</v>
      </c>
      <c r="B108" s="72">
        <f>B99*1000</f>
        <v>476750</v>
      </c>
      <c r="C108" s="23">
        <v>1.2500000000000001E-2</v>
      </c>
      <c r="D108" s="24">
        <f t="shared" si="22"/>
        <v>5959.375</v>
      </c>
      <c r="E108" s="24">
        <f t="shared" si="23"/>
        <v>1370.65625</v>
      </c>
      <c r="F108" s="25">
        <f t="shared" si="24"/>
        <v>7330.03125</v>
      </c>
    </row>
    <row r="109" spans="1:6" x14ac:dyDescent="0.25">
      <c r="A109" s="3" t="s">
        <v>27</v>
      </c>
      <c r="B109" s="76">
        <f>B98*B97</f>
        <v>3829.2000000000003</v>
      </c>
      <c r="C109" s="23">
        <v>1.65</v>
      </c>
      <c r="D109" s="24">
        <f t="shared" si="22"/>
        <v>6318.18</v>
      </c>
      <c r="E109" s="24">
        <f t="shared" si="23"/>
        <v>1453.1814000000002</v>
      </c>
      <c r="F109" s="25">
        <f t="shared" si="24"/>
        <v>7771.3614000000007</v>
      </c>
    </row>
    <row r="110" spans="1:6" x14ac:dyDescent="0.25">
      <c r="A110" s="3" t="s">
        <v>62</v>
      </c>
      <c r="B110" s="76">
        <f>B98*B97</f>
        <v>3829.2000000000003</v>
      </c>
      <c r="C110" s="23">
        <v>4.09</v>
      </c>
      <c r="D110" s="24">
        <f t="shared" si="22"/>
        <v>15661.428</v>
      </c>
      <c r="E110" s="24">
        <f t="shared" si="23"/>
        <v>3602.12844</v>
      </c>
      <c r="F110" s="25">
        <f t="shared" si="24"/>
        <v>19263.55644</v>
      </c>
    </row>
    <row r="111" spans="1:6" x14ac:dyDescent="0.25">
      <c r="A111" s="3" t="s">
        <v>29</v>
      </c>
      <c r="B111" s="23">
        <f>B96*B97</f>
        <v>156</v>
      </c>
      <c r="C111" s="26">
        <v>3.8</v>
      </c>
      <c r="D111" s="24">
        <f t="shared" si="22"/>
        <v>592.79999999999995</v>
      </c>
      <c r="E111" s="24">
        <f t="shared" si="23"/>
        <v>136.34399999999999</v>
      </c>
      <c r="F111" s="25">
        <f t="shared" si="24"/>
        <v>729.14400000000001</v>
      </c>
    </row>
    <row r="112" spans="1:6" x14ac:dyDescent="0.25">
      <c r="A112" s="3" t="s">
        <v>30</v>
      </c>
      <c r="B112" s="75">
        <f>B99</f>
        <v>476.75</v>
      </c>
      <c r="C112" s="23">
        <v>0</v>
      </c>
      <c r="D112" s="24">
        <f t="shared" si="22"/>
        <v>0</v>
      </c>
      <c r="E112" s="24">
        <f t="shared" si="23"/>
        <v>0</v>
      </c>
      <c r="F112" s="25">
        <f t="shared" si="24"/>
        <v>0</v>
      </c>
    </row>
    <row r="113" spans="1:6" x14ac:dyDescent="0.25">
      <c r="A113" s="3" t="s">
        <v>31</v>
      </c>
      <c r="B113" s="27"/>
      <c r="C113" s="27"/>
      <c r="D113" s="24">
        <f>SUM(D106:D112)</f>
        <v>112387.321</v>
      </c>
      <c r="E113" s="24">
        <f>SUM(E106:E112)</f>
        <v>25849.083830000003</v>
      </c>
      <c r="F113" s="25">
        <f>SUM(F106:F112)</f>
        <v>138236.40482999998</v>
      </c>
    </row>
    <row r="114" spans="1:6" ht="23.25" thickBot="1" x14ac:dyDescent="0.3">
      <c r="A114" s="28" t="s">
        <v>32</v>
      </c>
      <c r="B114" s="29"/>
      <c r="C114" s="30"/>
      <c r="D114" s="30"/>
      <c r="E114" s="30"/>
      <c r="F114" s="31">
        <f>F104+F113</f>
        <v>138236.40482999998</v>
      </c>
    </row>
    <row r="115" spans="1:6" x14ac:dyDescent="0.25">
      <c r="A115" s="32"/>
      <c r="B115" s="33"/>
      <c r="C115" s="34"/>
      <c r="D115" s="34"/>
      <c r="E115" s="34"/>
      <c r="F115" s="33"/>
    </row>
    <row r="116" spans="1:6" ht="15.75" thickBot="1" x14ac:dyDescent="0.3">
      <c r="A116" s="32"/>
      <c r="B116" s="33"/>
      <c r="C116" s="34"/>
      <c r="D116" s="34"/>
      <c r="E116" s="34"/>
      <c r="F116" s="33"/>
    </row>
    <row r="117" spans="1:6" x14ac:dyDescent="0.25">
      <c r="A117" s="1" t="s">
        <v>13</v>
      </c>
      <c r="B117" s="2"/>
      <c r="C117" s="34"/>
      <c r="D117" s="34"/>
      <c r="E117" s="34"/>
      <c r="F117" s="33"/>
    </row>
    <row r="118" spans="1:6" x14ac:dyDescent="0.25">
      <c r="A118" s="3" t="s">
        <v>0</v>
      </c>
      <c r="B118" s="4" t="s">
        <v>7</v>
      </c>
      <c r="C118" s="34"/>
      <c r="D118" s="34"/>
      <c r="E118" s="34"/>
      <c r="F118" s="33"/>
    </row>
    <row r="119" spans="1:6" x14ac:dyDescent="0.25">
      <c r="A119" s="3" t="s">
        <v>14</v>
      </c>
      <c r="B119" s="5">
        <v>4</v>
      </c>
      <c r="C119" s="34"/>
      <c r="D119" s="34"/>
      <c r="E119" s="34"/>
      <c r="F119" s="33"/>
    </row>
    <row r="120" spans="1:6" x14ac:dyDescent="0.25">
      <c r="A120" s="3" t="s">
        <v>15</v>
      </c>
      <c r="B120" s="5">
        <v>12</v>
      </c>
      <c r="C120" s="34"/>
      <c r="D120" s="34"/>
      <c r="E120" s="34"/>
      <c r="F120" s="33"/>
    </row>
    <row r="121" spans="1:6" x14ac:dyDescent="0.25">
      <c r="A121" s="3" t="s">
        <v>16</v>
      </c>
      <c r="B121" s="5">
        <v>94</v>
      </c>
      <c r="C121" s="34"/>
      <c r="D121" s="34"/>
      <c r="E121" s="34"/>
      <c r="F121" s="33"/>
    </row>
    <row r="122" spans="1:6" x14ac:dyDescent="0.25">
      <c r="A122" s="3" t="s">
        <v>17</v>
      </c>
      <c r="B122" s="78">
        <f>SUM(B123:B124)</f>
        <v>86.89</v>
      </c>
      <c r="C122" s="34"/>
      <c r="D122" s="34"/>
      <c r="E122" s="34"/>
      <c r="F122" s="33"/>
    </row>
    <row r="123" spans="1:6" x14ac:dyDescent="0.25">
      <c r="A123" s="3" t="s">
        <v>34</v>
      </c>
      <c r="B123" s="78">
        <v>39.74</v>
      </c>
      <c r="C123" s="34"/>
      <c r="D123" s="34"/>
      <c r="E123" s="34"/>
      <c r="F123" s="33"/>
    </row>
    <row r="124" spans="1:6" ht="15.75" thickBot="1" x14ac:dyDescent="0.3">
      <c r="A124" s="6" t="s">
        <v>35</v>
      </c>
      <c r="B124" s="73">
        <v>47.15</v>
      </c>
      <c r="C124" s="34"/>
      <c r="D124" s="34"/>
      <c r="E124" s="34"/>
      <c r="F124" s="33"/>
    </row>
    <row r="126" spans="1:6" ht="15.75" thickBot="1" x14ac:dyDescent="0.3"/>
    <row r="127" spans="1:6" ht="15.75" thickBot="1" x14ac:dyDescent="0.3">
      <c r="A127" s="8" t="s">
        <v>18</v>
      </c>
      <c r="B127" s="9" t="s">
        <v>37</v>
      </c>
      <c r="C127" s="9" t="s">
        <v>20</v>
      </c>
      <c r="D127" s="9" t="s">
        <v>21</v>
      </c>
      <c r="E127" s="9" t="s">
        <v>22</v>
      </c>
      <c r="F127" s="10" t="s">
        <v>23</v>
      </c>
    </row>
    <row r="128" spans="1:6" x14ac:dyDescent="0.25">
      <c r="A128" s="11" t="s">
        <v>24</v>
      </c>
      <c r="B128" s="12">
        <f>B122</f>
        <v>86.89</v>
      </c>
      <c r="C128" s="81">
        <f>C2</f>
        <v>0</v>
      </c>
      <c r="D128" s="81">
        <f>B128*C128</f>
        <v>0</v>
      </c>
      <c r="E128" s="13">
        <f t="shared" ref="E128" si="25">D128*23/100</f>
        <v>0</v>
      </c>
      <c r="F128" s="14">
        <f t="shared" ref="F128" si="26">D128+E128</f>
        <v>0</v>
      </c>
    </row>
    <row r="129" spans="1:6" ht="15.75" thickBot="1" x14ac:dyDescent="0.3">
      <c r="A129" s="15"/>
      <c r="B129" s="16"/>
      <c r="C129" s="16"/>
      <c r="D129" s="16"/>
      <c r="E129" s="16"/>
      <c r="F129" s="17"/>
    </row>
    <row r="130" spans="1:6" x14ac:dyDescent="0.25">
      <c r="A130" s="18" t="s">
        <v>45</v>
      </c>
      <c r="B130" s="71">
        <f>B123*1000</f>
        <v>39740</v>
      </c>
      <c r="C130" s="20">
        <v>0.27129999999999999</v>
      </c>
      <c r="D130" s="21">
        <f t="shared" ref="D130:D136" si="27">B130*C130</f>
        <v>10781.462</v>
      </c>
      <c r="E130" s="21">
        <f t="shared" ref="E130:E136" si="28">D130*23/100</f>
        <v>2479.7362599999997</v>
      </c>
      <c r="F130" s="22">
        <f t="shared" ref="F130:F136" si="29">D130+E130</f>
        <v>13261.198259999999</v>
      </c>
    </row>
    <row r="131" spans="1:6" x14ac:dyDescent="0.25">
      <c r="A131" s="18" t="s">
        <v>46</v>
      </c>
      <c r="B131" s="71">
        <f>B124*1000</f>
        <v>47150</v>
      </c>
      <c r="C131" s="20">
        <v>6.4100000000000004E-2</v>
      </c>
      <c r="D131" s="21">
        <f t="shared" si="27"/>
        <v>3022.3150000000001</v>
      </c>
      <c r="E131" s="21">
        <f t="shared" si="28"/>
        <v>695.13244999999995</v>
      </c>
      <c r="F131" s="22">
        <f t="shared" si="29"/>
        <v>3717.4474500000001</v>
      </c>
    </row>
    <row r="132" spans="1:6" x14ac:dyDescent="0.25">
      <c r="A132" s="3" t="s">
        <v>44</v>
      </c>
      <c r="B132" s="72">
        <f>B122*1000</f>
        <v>86890</v>
      </c>
      <c r="C132" s="23">
        <v>1.2500000000000001E-2</v>
      </c>
      <c r="D132" s="24">
        <f t="shared" si="27"/>
        <v>1086.125</v>
      </c>
      <c r="E132" s="24">
        <f t="shared" si="28"/>
        <v>249.80875</v>
      </c>
      <c r="F132" s="25">
        <f t="shared" si="29"/>
        <v>1335.9337499999999</v>
      </c>
    </row>
    <row r="133" spans="1:6" x14ac:dyDescent="0.25">
      <c r="A133" s="3" t="s">
        <v>27</v>
      </c>
      <c r="B133" s="23">
        <f>B121*B120</f>
        <v>1128</v>
      </c>
      <c r="C133" s="23">
        <v>1.65</v>
      </c>
      <c r="D133" s="24">
        <f t="shared" si="27"/>
        <v>1861.1999999999998</v>
      </c>
      <c r="E133" s="24">
        <f t="shared" si="28"/>
        <v>428.07599999999996</v>
      </c>
      <c r="F133" s="25">
        <f t="shared" si="29"/>
        <v>2289.2759999999998</v>
      </c>
    </row>
    <row r="134" spans="1:6" x14ac:dyDescent="0.25">
      <c r="A134" s="3" t="s">
        <v>28</v>
      </c>
      <c r="B134" s="23">
        <f>B121*B120</f>
        <v>1128</v>
      </c>
      <c r="C134" s="23">
        <v>4.09</v>
      </c>
      <c r="D134" s="24">
        <f t="shared" si="27"/>
        <v>4613.5199999999995</v>
      </c>
      <c r="E134" s="24">
        <f t="shared" si="28"/>
        <v>1061.1096</v>
      </c>
      <c r="F134" s="25">
        <f t="shared" si="29"/>
        <v>5674.6295999999993</v>
      </c>
    </row>
    <row r="135" spans="1:6" x14ac:dyDescent="0.25">
      <c r="A135" s="3" t="s">
        <v>29</v>
      </c>
      <c r="B135" s="23">
        <f>B119*B120</f>
        <v>48</v>
      </c>
      <c r="C135" s="26">
        <v>3.8</v>
      </c>
      <c r="D135" s="24">
        <f t="shared" si="27"/>
        <v>182.39999999999998</v>
      </c>
      <c r="E135" s="24">
        <f t="shared" si="28"/>
        <v>41.951999999999998</v>
      </c>
      <c r="F135" s="25">
        <f t="shared" si="29"/>
        <v>224.35199999999998</v>
      </c>
    </row>
    <row r="136" spans="1:6" x14ac:dyDescent="0.25">
      <c r="A136" s="3" t="s">
        <v>30</v>
      </c>
      <c r="B136" s="75">
        <f>B122</f>
        <v>86.89</v>
      </c>
      <c r="C136" s="23">
        <v>0</v>
      </c>
      <c r="D136" s="24">
        <f t="shared" si="27"/>
        <v>0</v>
      </c>
      <c r="E136" s="24">
        <f t="shared" si="28"/>
        <v>0</v>
      </c>
      <c r="F136" s="25">
        <f t="shared" si="29"/>
        <v>0</v>
      </c>
    </row>
    <row r="137" spans="1:6" x14ac:dyDescent="0.25">
      <c r="A137" s="3" t="s">
        <v>31</v>
      </c>
      <c r="B137" s="27"/>
      <c r="C137" s="27"/>
      <c r="D137" s="24">
        <f>SUM(D130:D136)</f>
        <v>21547.022000000001</v>
      </c>
      <c r="E137" s="24">
        <f>SUM(E130:E136)</f>
        <v>4955.8150599999999</v>
      </c>
      <c r="F137" s="25">
        <f>SUM(F130:F136)</f>
        <v>26502.837059999998</v>
      </c>
    </row>
    <row r="138" spans="1:6" ht="23.25" thickBot="1" x14ac:dyDescent="0.3">
      <c r="A138" s="28" t="s">
        <v>32</v>
      </c>
      <c r="B138" s="29"/>
      <c r="C138" s="30"/>
      <c r="D138" s="30"/>
      <c r="E138" s="30"/>
      <c r="F138" s="31">
        <f>F128+F137</f>
        <v>26502.837059999998</v>
      </c>
    </row>
    <row r="140" spans="1:6" ht="15.75" thickBot="1" x14ac:dyDescent="0.3"/>
    <row r="141" spans="1:6" x14ac:dyDescent="0.25">
      <c r="A141" s="1" t="s">
        <v>13</v>
      </c>
      <c r="B141" s="2"/>
    </row>
    <row r="142" spans="1:6" x14ac:dyDescent="0.25">
      <c r="A142" s="3" t="s">
        <v>0</v>
      </c>
      <c r="B142" s="4" t="s">
        <v>1</v>
      </c>
    </row>
    <row r="143" spans="1:6" x14ac:dyDescent="0.25">
      <c r="A143" s="3" t="s">
        <v>14</v>
      </c>
      <c r="B143" s="5">
        <v>4</v>
      </c>
    </row>
    <row r="144" spans="1:6" x14ac:dyDescent="0.25">
      <c r="A144" s="3" t="s">
        <v>15</v>
      </c>
      <c r="B144" s="5">
        <v>12</v>
      </c>
    </row>
    <row r="145" spans="1:6" x14ac:dyDescent="0.25">
      <c r="A145" s="3" t="s">
        <v>16</v>
      </c>
      <c r="B145" s="5">
        <v>230</v>
      </c>
    </row>
    <row r="146" spans="1:6" ht="15.75" thickBot="1" x14ac:dyDescent="0.3">
      <c r="A146" s="6" t="s">
        <v>17</v>
      </c>
      <c r="B146" s="73">
        <v>578.32000000000005</v>
      </c>
    </row>
    <row r="147" spans="1:6" ht="15.75" thickBot="1" x14ac:dyDescent="0.3"/>
    <row r="148" spans="1:6" ht="15.75" thickBot="1" x14ac:dyDescent="0.3">
      <c r="A148" s="8" t="s">
        <v>18</v>
      </c>
      <c r="B148" s="9" t="s">
        <v>37</v>
      </c>
      <c r="C148" s="9" t="s">
        <v>20</v>
      </c>
      <c r="D148" s="9" t="s">
        <v>21</v>
      </c>
      <c r="E148" s="9" t="s">
        <v>22</v>
      </c>
      <c r="F148" s="10" t="s">
        <v>23</v>
      </c>
    </row>
    <row r="149" spans="1:6" x14ac:dyDescent="0.25">
      <c r="A149" s="11" t="s">
        <v>24</v>
      </c>
      <c r="B149" s="12">
        <f>B146</f>
        <v>578.32000000000005</v>
      </c>
      <c r="C149" s="81">
        <f>C2</f>
        <v>0</v>
      </c>
      <c r="D149" s="81">
        <f>B149*C149</f>
        <v>0</v>
      </c>
      <c r="E149" s="13">
        <f t="shared" ref="E149" si="30">D149*23/100</f>
        <v>0</v>
      </c>
      <c r="F149" s="14">
        <f t="shared" ref="F149" si="31">D149+E149</f>
        <v>0</v>
      </c>
    </row>
    <row r="150" spans="1:6" ht="15.75" thickBot="1" x14ac:dyDescent="0.3">
      <c r="A150" s="15"/>
      <c r="B150" s="16"/>
      <c r="C150" s="16"/>
      <c r="D150" s="16"/>
      <c r="E150" s="16"/>
      <c r="F150" s="17"/>
    </row>
    <row r="151" spans="1:6" x14ac:dyDescent="0.25">
      <c r="A151" s="18" t="s">
        <v>43</v>
      </c>
      <c r="B151" s="71">
        <f>B146*1000</f>
        <v>578320</v>
      </c>
      <c r="C151" s="20">
        <v>0.1792</v>
      </c>
      <c r="D151" s="21">
        <f t="shared" ref="D151:D156" si="32">B151*C151</f>
        <v>103634.944</v>
      </c>
      <c r="E151" s="21">
        <f t="shared" ref="E151:E156" si="33">D151*23/100</f>
        <v>23836.037120000005</v>
      </c>
      <c r="F151" s="22">
        <f t="shared" ref="F151:F156" si="34">D151+E151</f>
        <v>127470.98112000001</v>
      </c>
    </row>
    <row r="152" spans="1:6" x14ac:dyDescent="0.25">
      <c r="A152" s="3" t="s">
        <v>44</v>
      </c>
      <c r="B152" s="72">
        <f>B146*1000</f>
        <v>578320</v>
      </c>
      <c r="C152" s="23">
        <v>1.2500000000000001E-2</v>
      </c>
      <c r="D152" s="24">
        <f t="shared" si="32"/>
        <v>7229</v>
      </c>
      <c r="E152" s="24">
        <f t="shared" si="33"/>
        <v>1662.67</v>
      </c>
      <c r="F152" s="25">
        <f t="shared" si="34"/>
        <v>8891.67</v>
      </c>
    </row>
    <row r="153" spans="1:6" x14ac:dyDescent="0.25">
      <c r="A153" s="3" t="s">
        <v>27</v>
      </c>
      <c r="B153" s="23">
        <f>B145*B144</f>
        <v>2760</v>
      </c>
      <c r="C153" s="23">
        <v>1.65</v>
      </c>
      <c r="D153" s="24">
        <f t="shared" si="32"/>
        <v>4554</v>
      </c>
      <c r="E153" s="24">
        <f t="shared" si="33"/>
        <v>1047.42</v>
      </c>
      <c r="F153" s="25">
        <f t="shared" si="34"/>
        <v>5601.42</v>
      </c>
    </row>
    <row r="154" spans="1:6" x14ac:dyDescent="0.25">
      <c r="A154" s="3" t="s">
        <v>28</v>
      </c>
      <c r="B154" s="23">
        <f>B145*B144</f>
        <v>2760</v>
      </c>
      <c r="C154" s="23">
        <v>19.12</v>
      </c>
      <c r="D154" s="24">
        <f t="shared" si="32"/>
        <v>52771.200000000004</v>
      </c>
      <c r="E154" s="24">
        <f t="shared" si="33"/>
        <v>12137.376</v>
      </c>
      <c r="F154" s="25">
        <f t="shared" si="34"/>
        <v>64908.576000000001</v>
      </c>
    </row>
    <row r="155" spans="1:6" x14ac:dyDescent="0.25">
      <c r="A155" s="3" t="s">
        <v>29</v>
      </c>
      <c r="B155" s="23">
        <f>B143*B144</f>
        <v>48</v>
      </c>
      <c r="C155" s="26">
        <v>6.9</v>
      </c>
      <c r="D155" s="24">
        <f t="shared" si="32"/>
        <v>331.20000000000005</v>
      </c>
      <c r="E155" s="24">
        <f t="shared" si="33"/>
        <v>76.176000000000016</v>
      </c>
      <c r="F155" s="25">
        <f t="shared" si="34"/>
        <v>407.37600000000009</v>
      </c>
    </row>
    <row r="156" spans="1:6" x14ac:dyDescent="0.25">
      <c r="A156" s="3" t="s">
        <v>30</v>
      </c>
      <c r="B156" s="26">
        <f>B146</f>
        <v>578.32000000000005</v>
      </c>
      <c r="C156" s="23">
        <v>0</v>
      </c>
      <c r="D156" s="24">
        <f t="shared" si="32"/>
        <v>0</v>
      </c>
      <c r="E156" s="24">
        <f t="shared" si="33"/>
        <v>0</v>
      </c>
      <c r="F156" s="25">
        <f t="shared" si="34"/>
        <v>0</v>
      </c>
    </row>
    <row r="157" spans="1:6" x14ac:dyDescent="0.25">
      <c r="A157" s="3" t="s">
        <v>31</v>
      </c>
      <c r="B157" s="27"/>
      <c r="C157" s="27"/>
      <c r="D157" s="24">
        <f>SUM(D151:D156)</f>
        <v>168520.34400000001</v>
      </c>
      <c r="E157" s="24">
        <f>SUM(E151:E156)</f>
        <v>38759.679120000008</v>
      </c>
      <c r="F157" s="25">
        <f>SUM(F151:F156)</f>
        <v>207280.02312000003</v>
      </c>
    </row>
    <row r="158" spans="1:6" ht="23.25" thickBot="1" x14ac:dyDescent="0.3">
      <c r="A158" s="28" t="s">
        <v>32</v>
      </c>
      <c r="B158" s="29"/>
      <c r="C158" s="30"/>
      <c r="D158" s="30"/>
      <c r="E158" s="30"/>
      <c r="F158" s="31">
        <f>F149+F157</f>
        <v>207280.02312000003</v>
      </c>
    </row>
    <row r="160" spans="1:6" ht="15.75" thickBot="1" x14ac:dyDescent="0.3"/>
    <row r="161" spans="1:6" x14ac:dyDescent="0.25">
      <c r="A161" s="1" t="s">
        <v>13</v>
      </c>
      <c r="B161" s="2"/>
    </row>
    <row r="162" spans="1:6" x14ac:dyDescent="0.25">
      <c r="A162" s="3" t="s">
        <v>0</v>
      </c>
      <c r="B162" s="4" t="s">
        <v>6</v>
      </c>
    </row>
    <row r="163" spans="1:6" x14ac:dyDescent="0.25">
      <c r="A163" s="3" t="s">
        <v>14</v>
      </c>
      <c r="B163" s="5">
        <v>1</v>
      </c>
    </row>
    <row r="164" spans="1:6" x14ac:dyDescent="0.25">
      <c r="A164" s="3" t="s">
        <v>15</v>
      </c>
      <c r="B164" s="5">
        <v>12</v>
      </c>
    </row>
    <row r="165" spans="1:6" x14ac:dyDescent="0.25">
      <c r="A165" s="3" t="s">
        <v>16</v>
      </c>
      <c r="B165" s="5">
        <v>60</v>
      </c>
    </row>
    <row r="166" spans="1:6" x14ac:dyDescent="0.25">
      <c r="A166" s="3" t="s">
        <v>17</v>
      </c>
      <c r="B166" s="5">
        <f>SUM(B167:B168)</f>
        <v>115.89</v>
      </c>
    </row>
    <row r="167" spans="1:6" x14ac:dyDescent="0.25">
      <c r="A167" s="3" t="s">
        <v>34</v>
      </c>
      <c r="B167" s="5">
        <v>45</v>
      </c>
    </row>
    <row r="168" spans="1:6" ht="15.75" thickBot="1" x14ac:dyDescent="0.3">
      <c r="A168" s="6" t="s">
        <v>35</v>
      </c>
      <c r="B168" s="7">
        <v>70.89</v>
      </c>
    </row>
    <row r="169" spans="1:6" ht="15.75" thickBot="1" x14ac:dyDescent="0.3"/>
    <row r="170" spans="1:6" ht="15.75" thickBot="1" x14ac:dyDescent="0.3">
      <c r="A170" s="8" t="s">
        <v>18</v>
      </c>
      <c r="B170" s="9" t="s">
        <v>37</v>
      </c>
      <c r="C170" s="9" t="s">
        <v>20</v>
      </c>
      <c r="D170" s="9" t="s">
        <v>21</v>
      </c>
      <c r="E170" s="9" t="s">
        <v>22</v>
      </c>
      <c r="F170" s="10" t="s">
        <v>23</v>
      </c>
    </row>
    <row r="171" spans="1:6" x14ac:dyDescent="0.25">
      <c r="A171" s="11" t="s">
        <v>24</v>
      </c>
      <c r="B171" s="12">
        <f>B166</f>
        <v>115.89</v>
      </c>
      <c r="C171" s="81">
        <f>C2</f>
        <v>0</v>
      </c>
      <c r="D171" s="81">
        <f>B171*C171</f>
        <v>0</v>
      </c>
      <c r="E171" s="13">
        <f t="shared" ref="E171" si="35">D171*23/100</f>
        <v>0</v>
      </c>
      <c r="F171" s="14">
        <f t="shared" ref="F171" si="36">D171+E171</f>
        <v>0</v>
      </c>
    </row>
    <row r="172" spans="1:6" ht="15.75" thickBot="1" x14ac:dyDescent="0.3">
      <c r="A172" s="15"/>
      <c r="B172" s="16"/>
      <c r="C172" s="16"/>
      <c r="D172" s="16"/>
      <c r="E172" s="16"/>
      <c r="F172" s="17"/>
    </row>
    <row r="173" spans="1:6" x14ac:dyDescent="0.25">
      <c r="A173" s="18" t="s">
        <v>45</v>
      </c>
      <c r="B173" s="19">
        <f>B167*1000</f>
        <v>45000</v>
      </c>
      <c r="C173" s="20">
        <v>0.21149999999999999</v>
      </c>
      <c r="D173" s="21">
        <f t="shared" ref="D173:D179" si="37">B173*C173</f>
        <v>9517.5</v>
      </c>
      <c r="E173" s="21">
        <f t="shared" ref="E173:E179" si="38">D173*23/100</f>
        <v>2189.0250000000001</v>
      </c>
      <c r="F173" s="22">
        <f t="shared" ref="F173:F179" si="39">D173+E173</f>
        <v>11706.525</v>
      </c>
    </row>
    <row r="174" spans="1:6" x14ac:dyDescent="0.25">
      <c r="A174" s="18" t="s">
        <v>46</v>
      </c>
      <c r="B174" s="19">
        <f>B168*1000</f>
        <v>70890</v>
      </c>
      <c r="C174" s="20">
        <v>0.14829999999999999</v>
      </c>
      <c r="D174" s="21">
        <f t="shared" si="37"/>
        <v>10512.986999999999</v>
      </c>
      <c r="E174" s="21">
        <f t="shared" si="38"/>
        <v>2417.9870099999998</v>
      </c>
      <c r="F174" s="22">
        <f t="shared" si="39"/>
        <v>12930.974009999998</v>
      </c>
    </row>
    <row r="175" spans="1:6" x14ac:dyDescent="0.25">
      <c r="A175" s="3" t="s">
        <v>44</v>
      </c>
      <c r="B175" s="26">
        <f>B166*1000</f>
        <v>115890</v>
      </c>
      <c r="C175" s="23">
        <v>1.2500000000000001E-2</v>
      </c>
      <c r="D175" s="24">
        <f t="shared" si="37"/>
        <v>1448.625</v>
      </c>
      <c r="E175" s="24">
        <f t="shared" si="38"/>
        <v>333.18374999999997</v>
      </c>
      <c r="F175" s="25">
        <f t="shared" si="39"/>
        <v>1781.8087499999999</v>
      </c>
    </row>
    <row r="176" spans="1:6" x14ac:dyDescent="0.25">
      <c r="A176" s="3" t="s">
        <v>27</v>
      </c>
      <c r="B176" s="23">
        <f>B165*B164</f>
        <v>720</v>
      </c>
      <c r="C176" s="23">
        <v>1.65</v>
      </c>
      <c r="D176" s="24">
        <f t="shared" si="37"/>
        <v>1188</v>
      </c>
      <c r="E176" s="24">
        <f t="shared" si="38"/>
        <v>273.24</v>
      </c>
      <c r="F176" s="25">
        <f t="shared" si="39"/>
        <v>1461.24</v>
      </c>
    </row>
    <row r="177" spans="1:6" x14ac:dyDescent="0.25">
      <c r="A177" s="3" t="s">
        <v>28</v>
      </c>
      <c r="B177" s="23">
        <f>B165*B164</f>
        <v>720</v>
      </c>
      <c r="C177" s="23">
        <v>19.12</v>
      </c>
      <c r="D177" s="24">
        <f t="shared" si="37"/>
        <v>13766.400000000001</v>
      </c>
      <c r="E177" s="24">
        <f t="shared" si="38"/>
        <v>3166.2719999999999</v>
      </c>
      <c r="F177" s="25">
        <f t="shared" si="39"/>
        <v>16932.672000000002</v>
      </c>
    </row>
    <row r="178" spans="1:6" x14ac:dyDescent="0.25">
      <c r="A178" s="3" t="s">
        <v>29</v>
      </c>
      <c r="B178" s="23">
        <f>B163*B164</f>
        <v>12</v>
      </c>
      <c r="C178" s="26">
        <v>6.9</v>
      </c>
      <c r="D178" s="24">
        <f t="shared" si="37"/>
        <v>82.800000000000011</v>
      </c>
      <c r="E178" s="24">
        <f t="shared" si="38"/>
        <v>19.044000000000004</v>
      </c>
      <c r="F178" s="25">
        <f t="shared" si="39"/>
        <v>101.84400000000002</v>
      </c>
    </row>
    <row r="179" spans="1:6" x14ac:dyDescent="0.25">
      <c r="A179" s="3" t="s">
        <v>30</v>
      </c>
      <c r="B179" s="26">
        <f>B166</f>
        <v>115.89</v>
      </c>
      <c r="C179" s="23">
        <v>0</v>
      </c>
      <c r="D179" s="24">
        <f t="shared" si="37"/>
        <v>0</v>
      </c>
      <c r="E179" s="24">
        <f t="shared" si="38"/>
        <v>0</v>
      </c>
      <c r="F179" s="25">
        <f t="shared" si="39"/>
        <v>0</v>
      </c>
    </row>
    <row r="180" spans="1:6" x14ac:dyDescent="0.25">
      <c r="A180" s="3" t="s">
        <v>31</v>
      </c>
      <c r="B180" s="27"/>
      <c r="C180" s="27"/>
      <c r="D180" s="24">
        <f>SUM(D173:D179)</f>
        <v>36516.312000000005</v>
      </c>
      <c r="E180" s="24">
        <f>SUM(E173:E179)</f>
        <v>8398.751760000001</v>
      </c>
      <c r="F180" s="25">
        <f>SUM(F173:F179)</f>
        <v>44915.063760000005</v>
      </c>
    </row>
    <row r="181" spans="1:6" ht="23.25" thickBot="1" x14ac:dyDescent="0.3">
      <c r="A181" s="28" t="s">
        <v>32</v>
      </c>
      <c r="B181" s="29"/>
      <c r="C181" s="30"/>
      <c r="D181" s="30"/>
      <c r="E181" s="30"/>
      <c r="F181" s="31">
        <f>F171+F180</f>
        <v>44915.063760000005</v>
      </c>
    </row>
    <row r="182" spans="1:6" x14ac:dyDescent="0.25">
      <c r="A182" s="38"/>
      <c r="B182" s="39"/>
      <c r="C182" s="37"/>
      <c r="D182" s="37"/>
      <c r="E182" s="37"/>
      <c r="F182" s="37"/>
    </row>
    <row r="183" spans="1:6" ht="15.75" thickBot="1" x14ac:dyDescent="0.3">
      <c r="A183" s="38"/>
      <c r="B183" s="39"/>
      <c r="C183" s="37"/>
      <c r="D183" s="37"/>
      <c r="E183" s="37"/>
      <c r="F183" s="37"/>
    </row>
    <row r="184" spans="1:6" x14ac:dyDescent="0.25">
      <c r="A184" s="1" t="s">
        <v>13</v>
      </c>
      <c r="B184" s="2"/>
      <c r="C184" s="37"/>
      <c r="D184" s="37"/>
      <c r="E184" s="37"/>
      <c r="F184" s="37"/>
    </row>
    <row r="185" spans="1:6" x14ac:dyDescent="0.25">
      <c r="A185" s="3" t="s">
        <v>0</v>
      </c>
      <c r="B185" s="4" t="s">
        <v>8</v>
      </c>
      <c r="C185" s="37"/>
      <c r="D185" s="37"/>
      <c r="E185" s="37"/>
      <c r="F185" s="37"/>
    </row>
    <row r="186" spans="1:6" x14ac:dyDescent="0.25">
      <c r="A186" s="3" t="s">
        <v>14</v>
      </c>
      <c r="B186" s="5">
        <v>1</v>
      </c>
      <c r="C186" s="37"/>
      <c r="D186" s="37"/>
      <c r="E186" s="37"/>
      <c r="F186" s="37"/>
    </row>
    <row r="187" spans="1:6" x14ac:dyDescent="0.25">
      <c r="A187" s="3" t="s">
        <v>15</v>
      </c>
      <c r="B187" s="5">
        <v>12</v>
      </c>
      <c r="C187" s="37"/>
      <c r="D187" s="37"/>
      <c r="E187" s="37"/>
      <c r="F187" s="37"/>
    </row>
    <row r="188" spans="1:6" x14ac:dyDescent="0.25">
      <c r="A188" s="3" t="s">
        <v>16</v>
      </c>
      <c r="B188" s="5">
        <v>92</v>
      </c>
      <c r="C188" s="37"/>
      <c r="D188" s="37"/>
      <c r="E188" s="37"/>
      <c r="F188" s="37"/>
    </row>
    <row r="189" spans="1:6" x14ac:dyDescent="0.25">
      <c r="A189" s="3" t="s">
        <v>17</v>
      </c>
      <c r="B189" s="78">
        <f>SUM(B190:B191)</f>
        <v>298</v>
      </c>
      <c r="C189" s="37"/>
      <c r="D189" s="37"/>
      <c r="E189" s="37"/>
      <c r="F189" s="37"/>
    </row>
    <row r="190" spans="1:6" x14ac:dyDescent="0.25">
      <c r="A190" s="3" t="s">
        <v>34</v>
      </c>
      <c r="B190" s="78">
        <v>223.5</v>
      </c>
      <c r="C190" s="37"/>
      <c r="D190" s="37"/>
      <c r="E190" s="37"/>
      <c r="F190" s="37"/>
    </row>
    <row r="191" spans="1:6" ht="15.75" thickBot="1" x14ac:dyDescent="0.3">
      <c r="A191" s="6" t="s">
        <v>35</v>
      </c>
      <c r="B191" s="73">
        <v>74.5</v>
      </c>
      <c r="C191" s="37"/>
      <c r="D191" s="37"/>
      <c r="E191" s="37"/>
      <c r="F191" s="37"/>
    </row>
    <row r="192" spans="1:6" ht="15.75" thickBot="1" x14ac:dyDescent="0.3"/>
    <row r="193" spans="1:6" ht="15.75" thickBot="1" x14ac:dyDescent="0.3">
      <c r="A193" s="8" t="s">
        <v>18</v>
      </c>
      <c r="B193" s="9" t="s">
        <v>37</v>
      </c>
      <c r="C193" s="9" t="s">
        <v>20</v>
      </c>
      <c r="D193" s="9" t="s">
        <v>21</v>
      </c>
      <c r="E193" s="9" t="s">
        <v>22</v>
      </c>
      <c r="F193" s="10" t="s">
        <v>23</v>
      </c>
    </row>
    <row r="194" spans="1:6" x14ac:dyDescent="0.25">
      <c r="A194" s="11" t="s">
        <v>24</v>
      </c>
      <c r="B194" s="12">
        <f>B189</f>
        <v>298</v>
      </c>
      <c r="C194" s="81">
        <f>C2</f>
        <v>0</v>
      </c>
      <c r="D194" s="81">
        <f>B194*C194</f>
        <v>0</v>
      </c>
      <c r="E194" s="13">
        <f t="shared" ref="E194" si="40">D194*23/100</f>
        <v>0</v>
      </c>
      <c r="F194" s="14">
        <f t="shared" ref="F194" si="41">D194+E194</f>
        <v>0</v>
      </c>
    </row>
    <row r="195" spans="1:6" ht="15.75" thickBot="1" x14ac:dyDescent="0.3">
      <c r="A195" s="15"/>
      <c r="B195" s="16"/>
      <c r="C195" s="16"/>
      <c r="D195" s="16"/>
      <c r="E195" s="16"/>
      <c r="F195" s="17"/>
    </row>
    <row r="196" spans="1:6" x14ac:dyDescent="0.25">
      <c r="A196" s="18" t="s">
        <v>45</v>
      </c>
      <c r="B196" s="71">
        <f>B190*1000</f>
        <v>223500</v>
      </c>
      <c r="C196" s="20">
        <v>0.1807</v>
      </c>
      <c r="D196" s="21">
        <f t="shared" ref="D196:D202" si="42">B196*C196</f>
        <v>40386.449999999997</v>
      </c>
      <c r="E196" s="21">
        <f t="shared" ref="E196:E202" si="43">D196*23/100</f>
        <v>9288.8834999999999</v>
      </c>
      <c r="F196" s="22">
        <f t="shared" ref="F196:F202" si="44">D196+E196</f>
        <v>49675.333499999993</v>
      </c>
    </row>
    <row r="197" spans="1:6" x14ac:dyDescent="0.25">
      <c r="A197" s="18" t="s">
        <v>46</v>
      </c>
      <c r="B197" s="71">
        <f>B191*1000</f>
        <v>74500</v>
      </c>
      <c r="C197" s="20">
        <v>8.3599999999999994E-2</v>
      </c>
      <c r="D197" s="21">
        <f t="shared" si="42"/>
        <v>6228.2</v>
      </c>
      <c r="E197" s="21">
        <f t="shared" si="43"/>
        <v>1432.4860000000001</v>
      </c>
      <c r="F197" s="22">
        <f t="shared" si="44"/>
        <v>7660.6859999999997</v>
      </c>
    </row>
    <row r="198" spans="1:6" x14ac:dyDescent="0.25">
      <c r="A198" s="3" t="s">
        <v>44</v>
      </c>
      <c r="B198" s="72">
        <f>B189*1000</f>
        <v>298000</v>
      </c>
      <c r="C198" s="23">
        <v>1.2500000000000001E-2</v>
      </c>
      <c r="D198" s="24">
        <f t="shared" si="42"/>
        <v>3725</v>
      </c>
      <c r="E198" s="24">
        <f t="shared" si="43"/>
        <v>856.75</v>
      </c>
      <c r="F198" s="25">
        <f t="shared" si="44"/>
        <v>4581.75</v>
      </c>
    </row>
    <row r="199" spans="1:6" x14ac:dyDescent="0.25">
      <c r="A199" s="3" t="s">
        <v>27</v>
      </c>
      <c r="B199" s="23">
        <f>B188*B187</f>
        <v>1104</v>
      </c>
      <c r="C199" s="23">
        <v>1.65</v>
      </c>
      <c r="D199" s="24">
        <f t="shared" si="42"/>
        <v>1821.6</v>
      </c>
      <c r="E199" s="24">
        <f t="shared" si="43"/>
        <v>418.96799999999996</v>
      </c>
      <c r="F199" s="25">
        <f t="shared" si="44"/>
        <v>2240.5679999999998</v>
      </c>
    </row>
    <row r="200" spans="1:6" x14ac:dyDescent="0.25">
      <c r="A200" s="3" t="s">
        <v>28</v>
      </c>
      <c r="B200" s="23">
        <f>B188*B187</f>
        <v>1104</v>
      </c>
      <c r="C200" s="23">
        <v>19.12</v>
      </c>
      <c r="D200" s="24">
        <f t="shared" si="42"/>
        <v>21108.48</v>
      </c>
      <c r="E200" s="24">
        <f t="shared" si="43"/>
        <v>4854.9503999999997</v>
      </c>
      <c r="F200" s="25">
        <f t="shared" si="44"/>
        <v>25963.430399999997</v>
      </c>
    </row>
    <row r="201" spans="1:6" x14ac:dyDescent="0.25">
      <c r="A201" s="3" t="s">
        <v>29</v>
      </c>
      <c r="B201" s="23">
        <f>B186*B187</f>
        <v>12</v>
      </c>
      <c r="C201" s="26">
        <v>6.9</v>
      </c>
      <c r="D201" s="24">
        <f t="shared" si="42"/>
        <v>82.800000000000011</v>
      </c>
      <c r="E201" s="24">
        <f t="shared" si="43"/>
        <v>19.044000000000004</v>
      </c>
      <c r="F201" s="25">
        <f t="shared" si="44"/>
        <v>101.84400000000002</v>
      </c>
    </row>
    <row r="202" spans="1:6" x14ac:dyDescent="0.25">
      <c r="A202" s="3" t="s">
        <v>30</v>
      </c>
      <c r="B202" s="26">
        <f>B189</f>
        <v>298</v>
      </c>
      <c r="C202" s="23">
        <v>0</v>
      </c>
      <c r="D202" s="24">
        <f t="shared" si="42"/>
        <v>0</v>
      </c>
      <c r="E202" s="24">
        <f t="shared" si="43"/>
        <v>0</v>
      </c>
      <c r="F202" s="25">
        <f t="shared" si="44"/>
        <v>0</v>
      </c>
    </row>
    <row r="203" spans="1:6" x14ac:dyDescent="0.25">
      <c r="A203" s="3" t="s">
        <v>31</v>
      </c>
      <c r="B203" s="27"/>
      <c r="C203" s="27"/>
      <c r="D203" s="24">
        <f>SUM(D196:D202)</f>
        <v>73352.53</v>
      </c>
      <c r="E203" s="24">
        <f>SUM(E196:E202)</f>
        <v>16871.081900000005</v>
      </c>
      <c r="F203" s="25">
        <f>SUM(F196:F202)</f>
        <v>90223.611899999989</v>
      </c>
    </row>
    <row r="204" spans="1:6" ht="23.25" thickBot="1" x14ac:dyDescent="0.3">
      <c r="A204" s="28" t="s">
        <v>32</v>
      </c>
      <c r="B204" s="29"/>
      <c r="C204" s="30"/>
      <c r="D204" s="30"/>
      <c r="E204" s="30"/>
      <c r="F204" s="31">
        <f>F194+F203</f>
        <v>90223.611899999989</v>
      </c>
    </row>
    <row r="205" spans="1:6" x14ac:dyDescent="0.25">
      <c r="A205" s="38"/>
      <c r="B205" s="39"/>
      <c r="C205" s="37"/>
      <c r="D205" s="37"/>
      <c r="E205" s="37"/>
      <c r="F205" s="37"/>
    </row>
    <row r="206" spans="1:6" ht="15.75" thickBot="1" x14ac:dyDescent="0.3">
      <c r="A206" s="38"/>
      <c r="B206" s="39"/>
      <c r="C206" s="37"/>
      <c r="D206" s="37"/>
      <c r="E206" s="37"/>
      <c r="F206" s="37"/>
    </row>
    <row r="207" spans="1:6" x14ac:dyDescent="0.25">
      <c r="A207" s="1" t="s">
        <v>13</v>
      </c>
      <c r="B207" s="2"/>
      <c r="C207" s="37"/>
      <c r="D207" s="37"/>
      <c r="E207" s="37"/>
      <c r="F207" s="37"/>
    </row>
    <row r="208" spans="1:6" x14ac:dyDescent="0.25">
      <c r="A208" s="3" t="s">
        <v>0</v>
      </c>
      <c r="B208" s="4" t="s">
        <v>12</v>
      </c>
      <c r="C208" s="37"/>
      <c r="D208" s="37"/>
      <c r="E208" s="37"/>
      <c r="F208" s="37"/>
    </row>
    <row r="209" spans="1:6" x14ac:dyDescent="0.25">
      <c r="A209" s="3" t="s">
        <v>14</v>
      </c>
      <c r="B209" s="5">
        <v>2</v>
      </c>
      <c r="C209" s="37"/>
      <c r="D209" s="37"/>
      <c r="E209" s="37"/>
      <c r="F209" s="37"/>
    </row>
    <row r="210" spans="1:6" x14ac:dyDescent="0.25">
      <c r="A210" s="3" t="s">
        <v>33</v>
      </c>
      <c r="B210" s="5">
        <v>6</v>
      </c>
      <c r="C210" s="37"/>
      <c r="D210" s="37"/>
      <c r="E210" s="37"/>
      <c r="F210" s="37"/>
    </row>
    <row r="211" spans="1:6" x14ac:dyDescent="0.25">
      <c r="A211" s="3" t="s">
        <v>16</v>
      </c>
      <c r="B211" s="5">
        <v>155</v>
      </c>
      <c r="C211" s="37"/>
      <c r="D211" s="37"/>
      <c r="E211" s="37"/>
      <c r="F211" s="37"/>
    </row>
    <row r="212" spans="1:6" x14ac:dyDescent="0.25">
      <c r="A212" s="3" t="s">
        <v>17</v>
      </c>
      <c r="B212" s="78">
        <f>SUM(B213:B215)</f>
        <v>223</v>
      </c>
      <c r="C212" s="37"/>
      <c r="D212" s="37"/>
      <c r="E212" s="37"/>
      <c r="F212" s="37"/>
    </row>
    <row r="213" spans="1:6" x14ac:dyDescent="0.25">
      <c r="A213" s="3" t="s">
        <v>34</v>
      </c>
      <c r="B213" s="78">
        <v>68</v>
      </c>
      <c r="C213" s="37"/>
      <c r="D213" s="37"/>
      <c r="E213" s="37"/>
      <c r="F213" s="37"/>
    </row>
    <row r="214" spans="1:6" x14ac:dyDescent="0.25">
      <c r="A214" s="3" t="s">
        <v>35</v>
      </c>
      <c r="B214" s="78">
        <v>35</v>
      </c>
      <c r="C214" s="37"/>
      <c r="D214" s="37"/>
      <c r="E214" s="37"/>
      <c r="F214" s="37"/>
    </row>
    <row r="215" spans="1:6" ht="15.75" thickBot="1" x14ac:dyDescent="0.3">
      <c r="A215" s="6" t="s">
        <v>36</v>
      </c>
      <c r="B215" s="73">
        <v>120</v>
      </c>
      <c r="C215" s="37"/>
      <c r="D215" s="37"/>
      <c r="E215" s="37"/>
      <c r="F215" s="37"/>
    </row>
    <row r="216" spans="1:6" ht="15.75" thickBot="1" x14ac:dyDescent="0.3">
      <c r="A216" s="38"/>
      <c r="B216" s="39"/>
      <c r="C216" s="37"/>
      <c r="D216" s="37"/>
      <c r="E216" s="37"/>
      <c r="F216" s="37"/>
    </row>
    <row r="217" spans="1:6" ht="15.75" thickBot="1" x14ac:dyDescent="0.3">
      <c r="A217" s="8" t="s">
        <v>18</v>
      </c>
      <c r="B217" s="9" t="s">
        <v>37</v>
      </c>
      <c r="C217" s="9" t="s">
        <v>20</v>
      </c>
      <c r="D217" s="9" t="s">
        <v>21</v>
      </c>
      <c r="E217" s="9" t="s">
        <v>22</v>
      </c>
      <c r="F217" s="10" t="s">
        <v>23</v>
      </c>
    </row>
    <row r="218" spans="1:6" x14ac:dyDescent="0.25">
      <c r="A218" s="11" t="s">
        <v>24</v>
      </c>
      <c r="B218" s="12">
        <f>B212</f>
        <v>223</v>
      </c>
      <c r="C218" s="81">
        <f>C2</f>
        <v>0</v>
      </c>
      <c r="D218" s="81">
        <f>B218*C218</f>
        <v>0</v>
      </c>
      <c r="E218" s="13">
        <f t="shared" ref="E218" si="45">D218*23/100</f>
        <v>0</v>
      </c>
      <c r="F218" s="14">
        <f t="shared" ref="F218" si="46">D218+E218</f>
        <v>0</v>
      </c>
    </row>
    <row r="219" spans="1:6" ht="15.75" thickBot="1" x14ac:dyDescent="0.3">
      <c r="A219" s="15"/>
      <c r="B219" s="16"/>
      <c r="C219" s="16"/>
      <c r="D219" s="16"/>
      <c r="E219" s="16"/>
      <c r="F219" s="17"/>
    </row>
    <row r="220" spans="1:6" x14ac:dyDescent="0.25">
      <c r="A220" s="18" t="s">
        <v>47</v>
      </c>
      <c r="B220" s="71">
        <f>B213*1000</f>
        <v>68000</v>
      </c>
      <c r="C220" s="20">
        <v>0.18479999999999999</v>
      </c>
      <c r="D220" s="21">
        <f t="shared" ref="D220:D227" si="47">B220*C220</f>
        <v>12566.4</v>
      </c>
      <c r="E220" s="21">
        <f t="shared" ref="E220:E227" si="48">D220*23/100</f>
        <v>2890.2719999999999</v>
      </c>
      <c r="F220" s="22">
        <f t="shared" ref="F220:F227" si="49">D220+E220</f>
        <v>15456.671999999999</v>
      </c>
    </row>
    <row r="221" spans="1:6" x14ac:dyDescent="0.25">
      <c r="A221" s="18" t="s">
        <v>48</v>
      </c>
      <c r="B221" s="71">
        <f t="shared" ref="B221:B222" si="50">B214*1000</f>
        <v>35000</v>
      </c>
      <c r="C221" s="20">
        <v>0.26369999999999999</v>
      </c>
      <c r="D221" s="21">
        <f t="shared" si="47"/>
        <v>9229.5</v>
      </c>
      <c r="E221" s="21">
        <f t="shared" si="48"/>
        <v>2122.7849999999999</v>
      </c>
      <c r="F221" s="22">
        <f t="shared" si="49"/>
        <v>11352.285</v>
      </c>
    </row>
    <row r="222" spans="1:6" x14ac:dyDescent="0.25">
      <c r="A222" s="18" t="s">
        <v>49</v>
      </c>
      <c r="B222" s="71">
        <f t="shared" si="50"/>
        <v>120000</v>
      </c>
      <c r="C222" s="20">
        <v>6.8599999999999994E-2</v>
      </c>
      <c r="D222" s="21">
        <f t="shared" si="47"/>
        <v>8232</v>
      </c>
      <c r="E222" s="21">
        <f t="shared" si="48"/>
        <v>1893.36</v>
      </c>
      <c r="F222" s="22">
        <f t="shared" si="49"/>
        <v>10125.36</v>
      </c>
    </row>
    <row r="223" spans="1:6" x14ac:dyDescent="0.25">
      <c r="A223" s="3" t="s">
        <v>44</v>
      </c>
      <c r="B223" s="19">
        <f>B212*1000</f>
        <v>223000</v>
      </c>
      <c r="C223" s="23">
        <v>1.2500000000000001E-2</v>
      </c>
      <c r="D223" s="24">
        <f t="shared" si="47"/>
        <v>2787.5</v>
      </c>
      <c r="E223" s="24">
        <f t="shared" si="48"/>
        <v>641.125</v>
      </c>
      <c r="F223" s="25">
        <f t="shared" si="49"/>
        <v>3428.625</v>
      </c>
    </row>
    <row r="224" spans="1:6" x14ac:dyDescent="0.25">
      <c r="A224" s="3" t="s">
        <v>27</v>
      </c>
      <c r="B224" s="23">
        <f>B211*B210</f>
        <v>930</v>
      </c>
      <c r="C224" s="23">
        <v>1.65</v>
      </c>
      <c r="D224" s="24">
        <f t="shared" si="47"/>
        <v>1534.5</v>
      </c>
      <c r="E224" s="24">
        <f t="shared" si="48"/>
        <v>352.935</v>
      </c>
      <c r="F224" s="25">
        <f t="shared" si="49"/>
        <v>1887.4349999999999</v>
      </c>
    </row>
    <row r="225" spans="1:6" x14ac:dyDescent="0.25">
      <c r="A225" s="3" t="s">
        <v>28</v>
      </c>
      <c r="B225" s="23">
        <f>B211*B210</f>
        <v>930</v>
      </c>
      <c r="C225" s="23">
        <v>19.12</v>
      </c>
      <c r="D225" s="24">
        <f t="shared" si="47"/>
        <v>17781.600000000002</v>
      </c>
      <c r="E225" s="24">
        <f t="shared" si="48"/>
        <v>4089.7680000000005</v>
      </c>
      <c r="F225" s="25">
        <f t="shared" si="49"/>
        <v>21871.368000000002</v>
      </c>
    </row>
    <row r="226" spans="1:6" x14ac:dyDescent="0.25">
      <c r="A226" s="3" t="s">
        <v>29</v>
      </c>
      <c r="B226" s="23">
        <f>B209*B210</f>
        <v>12</v>
      </c>
      <c r="C226" s="26">
        <v>6.9</v>
      </c>
      <c r="D226" s="24">
        <f t="shared" si="47"/>
        <v>82.800000000000011</v>
      </c>
      <c r="E226" s="24">
        <f t="shared" si="48"/>
        <v>19.044000000000004</v>
      </c>
      <c r="F226" s="25">
        <f t="shared" si="49"/>
        <v>101.84400000000002</v>
      </c>
    </row>
    <row r="227" spans="1:6" x14ac:dyDescent="0.25">
      <c r="A227" s="3" t="s">
        <v>30</v>
      </c>
      <c r="B227" s="26">
        <f>B212</f>
        <v>223</v>
      </c>
      <c r="C227" s="23">
        <v>0</v>
      </c>
      <c r="D227" s="24">
        <f t="shared" si="47"/>
        <v>0</v>
      </c>
      <c r="E227" s="24">
        <f t="shared" si="48"/>
        <v>0</v>
      </c>
      <c r="F227" s="25">
        <f t="shared" si="49"/>
        <v>0</v>
      </c>
    </row>
    <row r="228" spans="1:6" x14ac:dyDescent="0.25">
      <c r="A228" s="3" t="s">
        <v>31</v>
      </c>
      <c r="B228" s="27"/>
      <c r="C228" s="27"/>
      <c r="D228" s="24">
        <f>SUM(D220:D227)</f>
        <v>52214.3</v>
      </c>
      <c r="E228" s="24">
        <f>SUM(E220:E227)</f>
        <v>12009.289000000001</v>
      </c>
      <c r="F228" s="25">
        <f>SUM(F220:F227)</f>
        <v>64223.588999999993</v>
      </c>
    </row>
    <row r="229" spans="1:6" ht="23.25" thickBot="1" x14ac:dyDescent="0.3">
      <c r="A229" s="28" t="s">
        <v>41</v>
      </c>
      <c r="B229" s="29"/>
      <c r="C229" s="30"/>
      <c r="D229" s="30"/>
      <c r="E229" s="30"/>
      <c r="F229" s="31">
        <f>F218+F228</f>
        <v>64223.588999999993</v>
      </c>
    </row>
    <row r="230" spans="1:6" x14ac:dyDescent="0.25">
      <c r="A230" s="32"/>
      <c r="B230" s="33"/>
      <c r="C230" s="34"/>
      <c r="D230" s="34"/>
      <c r="E230" s="34"/>
      <c r="F230" s="33"/>
    </row>
    <row r="231" spans="1:6" ht="15.75" thickBot="1" x14ac:dyDescent="0.3">
      <c r="A231" s="32"/>
      <c r="B231" s="33"/>
      <c r="C231" s="34"/>
      <c r="D231" s="34"/>
      <c r="E231" s="34"/>
      <c r="F231" s="33"/>
    </row>
    <row r="232" spans="1:6" x14ac:dyDescent="0.25">
      <c r="A232" s="1" t="s">
        <v>13</v>
      </c>
      <c r="B232" s="2"/>
      <c r="C232" s="37"/>
      <c r="D232" s="37"/>
      <c r="E232" s="37"/>
      <c r="F232" s="37"/>
    </row>
    <row r="233" spans="1:6" x14ac:dyDescent="0.25">
      <c r="A233" s="3" t="s">
        <v>0</v>
      </c>
      <c r="B233" s="4" t="s">
        <v>11</v>
      </c>
      <c r="C233" s="37"/>
      <c r="D233" s="37"/>
      <c r="E233" s="37"/>
      <c r="F233" s="37"/>
    </row>
    <row r="234" spans="1:6" x14ac:dyDescent="0.25">
      <c r="A234" s="3" t="s">
        <v>14</v>
      </c>
      <c r="B234" s="5">
        <v>2</v>
      </c>
      <c r="C234" s="37"/>
      <c r="D234" s="37"/>
      <c r="E234" s="37"/>
      <c r="F234" s="37"/>
    </row>
    <row r="235" spans="1:6" x14ac:dyDescent="0.25">
      <c r="A235" s="3" t="s">
        <v>42</v>
      </c>
      <c r="B235" s="5">
        <v>6</v>
      </c>
      <c r="C235" s="37"/>
      <c r="D235" s="37"/>
      <c r="E235" s="37"/>
      <c r="F235" s="37"/>
    </row>
    <row r="236" spans="1:6" x14ac:dyDescent="0.25">
      <c r="A236" s="3" t="s">
        <v>16</v>
      </c>
      <c r="B236" s="5">
        <v>155</v>
      </c>
      <c r="C236" s="37"/>
      <c r="D236" s="37"/>
      <c r="E236" s="37"/>
      <c r="F236" s="37"/>
    </row>
    <row r="237" spans="1:6" x14ac:dyDescent="0.25">
      <c r="A237" s="3" t="s">
        <v>17</v>
      </c>
      <c r="B237" s="78">
        <f>SUM(B238:B240)</f>
        <v>253</v>
      </c>
      <c r="C237" s="37"/>
      <c r="D237" s="37"/>
      <c r="E237" s="37"/>
      <c r="F237" s="37"/>
    </row>
    <row r="238" spans="1:6" x14ac:dyDescent="0.25">
      <c r="A238" s="3" t="s">
        <v>34</v>
      </c>
      <c r="B238" s="78">
        <v>83</v>
      </c>
      <c r="C238" s="37"/>
      <c r="D238" s="37"/>
      <c r="E238" s="37"/>
      <c r="F238" s="37"/>
    </row>
    <row r="239" spans="1:6" x14ac:dyDescent="0.25">
      <c r="A239" s="3" t="s">
        <v>35</v>
      </c>
      <c r="B239" s="78">
        <v>40</v>
      </c>
      <c r="C239" s="37"/>
      <c r="D239" s="37"/>
      <c r="E239" s="37"/>
      <c r="F239" s="37"/>
    </row>
    <row r="240" spans="1:6" ht="15.75" thickBot="1" x14ac:dyDescent="0.3">
      <c r="A240" s="6" t="s">
        <v>36</v>
      </c>
      <c r="B240" s="73">
        <v>130</v>
      </c>
      <c r="C240" s="37"/>
      <c r="D240" s="37"/>
      <c r="E240" s="37"/>
      <c r="F240" s="37"/>
    </row>
    <row r="241" spans="1:6" ht="15.75" thickBot="1" x14ac:dyDescent="0.3">
      <c r="A241" s="38"/>
      <c r="B241" s="39"/>
      <c r="C241" s="37"/>
      <c r="D241" s="37"/>
      <c r="E241" s="37"/>
      <c r="F241" s="37"/>
    </row>
    <row r="242" spans="1:6" ht="15.75" thickBot="1" x14ac:dyDescent="0.3">
      <c r="A242" s="8" t="s">
        <v>18</v>
      </c>
      <c r="B242" s="9" t="s">
        <v>37</v>
      </c>
      <c r="C242" s="9" t="s">
        <v>20</v>
      </c>
      <c r="D242" s="9" t="s">
        <v>21</v>
      </c>
      <c r="E242" s="9" t="s">
        <v>22</v>
      </c>
      <c r="F242" s="10" t="s">
        <v>23</v>
      </c>
    </row>
    <row r="243" spans="1:6" x14ac:dyDescent="0.25">
      <c r="A243" s="11" t="s">
        <v>24</v>
      </c>
      <c r="B243" s="12">
        <f>B237</f>
        <v>253</v>
      </c>
      <c r="C243" s="81">
        <f>C2</f>
        <v>0</v>
      </c>
      <c r="D243" s="81">
        <f>B243*C243</f>
        <v>0</v>
      </c>
      <c r="E243" s="13">
        <f t="shared" ref="E243" si="51">D243*23/100</f>
        <v>0</v>
      </c>
      <c r="F243" s="14">
        <f t="shared" ref="F243" si="52">D243+E243</f>
        <v>0</v>
      </c>
    </row>
    <row r="244" spans="1:6" ht="15.75" thickBot="1" x14ac:dyDescent="0.3">
      <c r="A244" s="15"/>
      <c r="B244" s="16"/>
      <c r="C244" s="16"/>
      <c r="D244" s="16"/>
      <c r="E244" s="16"/>
      <c r="F244" s="17"/>
    </row>
    <row r="245" spans="1:6" x14ac:dyDescent="0.25">
      <c r="A245" s="18" t="s">
        <v>47</v>
      </c>
      <c r="B245" s="71">
        <f>B238*1000</f>
        <v>83000</v>
      </c>
      <c r="C245" s="79">
        <v>0.192</v>
      </c>
      <c r="D245" s="21">
        <f t="shared" ref="D245:D252" si="53">B245*C245</f>
        <v>15936</v>
      </c>
      <c r="E245" s="21">
        <f t="shared" ref="E245:E252" si="54">D245*23/100</f>
        <v>3665.28</v>
      </c>
      <c r="F245" s="22">
        <f t="shared" ref="F245:F252" si="55">D245+E245</f>
        <v>19601.28</v>
      </c>
    </row>
    <row r="246" spans="1:6" x14ac:dyDescent="0.25">
      <c r="A246" s="18" t="s">
        <v>48</v>
      </c>
      <c r="B246" s="71">
        <f t="shared" ref="B246:B247" si="56">B239*1000</f>
        <v>40000</v>
      </c>
      <c r="C246" s="20">
        <v>0.2757</v>
      </c>
      <c r="D246" s="21">
        <f t="shared" si="53"/>
        <v>11028</v>
      </c>
      <c r="E246" s="21">
        <f t="shared" si="54"/>
        <v>2536.44</v>
      </c>
      <c r="F246" s="22">
        <f t="shared" si="55"/>
        <v>13564.44</v>
      </c>
    </row>
    <row r="247" spans="1:6" x14ac:dyDescent="0.25">
      <c r="A247" s="18" t="s">
        <v>49</v>
      </c>
      <c r="B247" s="71">
        <f t="shared" si="56"/>
        <v>130000</v>
      </c>
      <c r="C247" s="79">
        <v>7.0000000000000007E-2</v>
      </c>
      <c r="D247" s="21">
        <f t="shared" si="53"/>
        <v>9100</v>
      </c>
      <c r="E247" s="21">
        <f t="shared" si="54"/>
        <v>2093</v>
      </c>
      <c r="F247" s="22">
        <f t="shared" si="55"/>
        <v>11193</v>
      </c>
    </row>
    <row r="248" spans="1:6" x14ac:dyDescent="0.25">
      <c r="A248" s="3" t="s">
        <v>44</v>
      </c>
      <c r="B248" s="71">
        <f>B237*1000</f>
        <v>253000</v>
      </c>
      <c r="C248" s="23">
        <v>1.2500000000000001E-2</v>
      </c>
      <c r="D248" s="24">
        <f t="shared" si="53"/>
        <v>3162.5</v>
      </c>
      <c r="E248" s="24">
        <f t="shared" si="54"/>
        <v>727.375</v>
      </c>
      <c r="F248" s="25">
        <f t="shared" si="55"/>
        <v>3889.875</v>
      </c>
    </row>
    <row r="249" spans="1:6" x14ac:dyDescent="0.25">
      <c r="A249" s="3" t="s">
        <v>27</v>
      </c>
      <c r="B249" s="23">
        <f>B236*B235</f>
        <v>930</v>
      </c>
      <c r="C249" s="23">
        <v>1.65</v>
      </c>
      <c r="D249" s="24">
        <f t="shared" si="53"/>
        <v>1534.5</v>
      </c>
      <c r="E249" s="24">
        <f t="shared" si="54"/>
        <v>352.935</v>
      </c>
      <c r="F249" s="25">
        <f t="shared" si="55"/>
        <v>1887.4349999999999</v>
      </c>
    </row>
    <row r="250" spans="1:6" x14ac:dyDescent="0.25">
      <c r="A250" s="3" t="s">
        <v>28</v>
      </c>
      <c r="B250" s="23">
        <f>B236*B235</f>
        <v>930</v>
      </c>
      <c r="C250" s="23">
        <v>19.12</v>
      </c>
      <c r="D250" s="24">
        <f t="shared" si="53"/>
        <v>17781.600000000002</v>
      </c>
      <c r="E250" s="24">
        <f t="shared" si="54"/>
        <v>4089.7680000000005</v>
      </c>
      <c r="F250" s="25">
        <f t="shared" si="55"/>
        <v>21871.368000000002</v>
      </c>
    </row>
    <row r="251" spans="1:6" x14ac:dyDescent="0.25">
      <c r="A251" s="3" t="s">
        <v>29</v>
      </c>
      <c r="B251" s="23">
        <f>B234*B235</f>
        <v>12</v>
      </c>
      <c r="C251" s="26">
        <v>6.9</v>
      </c>
      <c r="D251" s="24">
        <f t="shared" si="53"/>
        <v>82.800000000000011</v>
      </c>
      <c r="E251" s="24">
        <f t="shared" si="54"/>
        <v>19.044000000000004</v>
      </c>
      <c r="F251" s="25">
        <f t="shared" si="55"/>
        <v>101.84400000000002</v>
      </c>
    </row>
    <row r="252" spans="1:6" x14ac:dyDescent="0.25">
      <c r="A252" s="3" t="s">
        <v>30</v>
      </c>
      <c r="B252" s="26">
        <f>B237</f>
        <v>253</v>
      </c>
      <c r="C252" s="23">
        <v>0</v>
      </c>
      <c r="D252" s="24">
        <f t="shared" si="53"/>
        <v>0</v>
      </c>
      <c r="E252" s="24">
        <f t="shared" si="54"/>
        <v>0</v>
      </c>
      <c r="F252" s="25">
        <f t="shared" si="55"/>
        <v>0</v>
      </c>
    </row>
    <row r="253" spans="1:6" x14ac:dyDescent="0.25">
      <c r="A253" s="3" t="s">
        <v>31</v>
      </c>
      <c r="B253" s="27"/>
      <c r="C253" s="27"/>
      <c r="D253" s="24">
        <f>SUM(D245:D252)</f>
        <v>58625.400000000009</v>
      </c>
      <c r="E253" s="24">
        <f>SUM(E245:E252)</f>
        <v>13483.842000000001</v>
      </c>
      <c r="F253" s="25">
        <f>SUM(F245:F252)</f>
        <v>72109.241999999998</v>
      </c>
    </row>
    <row r="254" spans="1:6" ht="23.25" thickBot="1" x14ac:dyDescent="0.3">
      <c r="A254" s="28" t="s">
        <v>41</v>
      </c>
      <c r="B254" s="29"/>
      <c r="C254" s="30"/>
      <c r="D254" s="30"/>
      <c r="E254" s="30"/>
      <c r="F254" s="31">
        <f>F243+F253</f>
        <v>72109.241999999998</v>
      </c>
    </row>
    <row r="255" spans="1:6" x14ac:dyDescent="0.25">
      <c r="A255" s="32"/>
      <c r="B255" s="33"/>
      <c r="C255" s="34"/>
      <c r="D255" s="34"/>
      <c r="E255" s="34"/>
      <c r="F255" s="33"/>
    </row>
    <row r="256" spans="1:6" ht="15.75" thickBot="1" x14ac:dyDescent="0.3"/>
    <row r="257" spans="1:6" s="69" customFormat="1" x14ac:dyDescent="0.25">
      <c r="A257" s="1" t="s">
        <v>13</v>
      </c>
      <c r="B257" s="2"/>
    </row>
    <row r="258" spans="1:6" s="69" customFormat="1" x14ac:dyDescent="0.25">
      <c r="A258" s="3" t="s">
        <v>0</v>
      </c>
      <c r="B258" s="4" t="s">
        <v>4</v>
      </c>
    </row>
    <row r="259" spans="1:6" s="69" customFormat="1" x14ac:dyDescent="0.25">
      <c r="A259" s="3" t="s">
        <v>57</v>
      </c>
      <c r="B259" s="5">
        <v>2</v>
      </c>
    </row>
    <row r="260" spans="1:6" s="69" customFormat="1" x14ac:dyDescent="0.25">
      <c r="A260" s="3" t="s">
        <v>15</v>
      </c>
      <c r="B260" s="5">
        <v>12</v>
      </c>
    </row>
    <row r="261" spans="1:6" s="69" customFormat="1" x14ac:dyDescent="0.25">
      <c r="A261" s="3" t="s">
        <v>16</v>
      </c>
      <c r="B261" s="5">
        <v>8</v>
      </c>
    </row>
    <row r="262" spans="1:6" s="69" customFormat="1" ht="15.75" thickBot="1" x14ac:dyDescent="0.3">
      <c r="A262" s="6" t="s">
        <v>17</v>
      </c>
      <c r="B262" s="7">
        <v>0.55000000000000004</v>
      </c>
    </row>
    <row r="263" spans="1:6" ht="15.75" thickBot="1" x14ac:dyDescent="0.3">
      <c r="A263" s="67"/>
      <c r="B263" s="67"/>
      <c r="C263" s="67"/>
      <c r="D263" s="67"/>
      <c r="E263" s="67"/>
      <c r="F263" s="67"/>
    </row>
    <row r="264" spans="1:6" s="69" customFormat="1" ht="15.75" thickBot="1" x14ac:dyDescent="0.3">
      <c r="A264" s="8" t="s">
        <v>18</v>
      </c>
      <c r="B264" s="9" t="s">
        <v>37</v>
      </c>
      <c r="C264" s="9" t="s">
        <v>20</v>
      </c>
      <c r="D264" s="9" t="s">
        <v>21</v>
      </c>
      <c r="E264" s="9" t="s">
        <v>22</v>
      </c>
      <c r="F264" s="10" t="s">
        <v>23</v>
      </c>
    </row>
    <row r="265" spans="1:6" s="69" customFormat="1" x14ac:dyDescent="0.25">
      <c r="A265" s="11" t="s">
        <v>24</v>
      </c>
      <c r="B265" s="12">
        <f>B262</f>
        <v>0.55000000000000004</v>
      </c>
      <c r="C265" s="80">
        <f>C2</f>
        <v>0</v>
      </c>
      <c r="D265" s="80">
        <f>B265*C265</f>
        <v>0</v>
      </c>
      <c r="E265" s="13">
        <f t="shared" ref="E265" si="57">D265*23/100</f>
        <v>0</v>
      </c>
      <c r="F265" s="14">
        <f t="shared" ref="F265" si="58">D265+E265</f>
        <v>0</v>
      </c>
    </row>
    <row r="266" spans="1:6" s="69" customFormat="1" ht="15.75" thickBot="1" x14ac:dyDescent="0.3">
      <c r="A266" s="15"/>
      <c r="B266" s="16"/>
      <c r="C266" s="16"/>
      <c r="D266" s="16"/>
      <c r="E266" s="16"/>
      <c r="F266" s="17"/>
    </row>
    <row r="267" spans="1:6" s="69" customFormat="1" x14ac:dyDescent="0.25">
      <c r="A267" s="18" t="s">
        <v>50</v>
      </c>
      <c r="B267" s="19">
        <f>B262*1000</f>
        <v>550</v>
      </c>
      <c r="C267" s="20">
        <v>0.2283</v>
      </c>
      <c r="D267" s="21">
        <f>B267*C267</f>
        <v>125.565</v>
      </c>
      <c r="E267" s="21">
        <f>D267*23/100</f>
        <v>28.879949999999997</v>
      </c>
      <c r="F267" s="22">
        <f>D267+E267</f>
        <v>154.44495000000001</v>
      </c>
    </row>
    <row r="268" spans="1:6" s="69" customFormat="1" x14ac:dyDescent="0.25">
      <c r="A268" s="3" t="s">
        <v>44</v>
      </c>
      <c r="B268" s="19">
        <f>B262*1000</f>
        <v>550</v>
      </c>
      <c r="C268" s="23">
        <v>1.2500000000000001E-2</v>
      </c>
      <c r="D268" s="24">
        <f>B268*C268</f>
        <v>6.875</v>
      </c>
      <c r="E268" s="24">
        <f>D268*23/100</f>
        <v>1.58125</v>
      </c>
      <c r="F268" s="25">
        <f>D268+E268</f>
        <v>8.4562500000000007</v>
      </c>
    </row>
    <row r="269" spans="1:6" s="69" customFormat="1" x14ac:dyDescent="0.25">
      <c r="A269" s="3" t="s">
        <v>55</v>
      </c>
      <c r="B269" s="23">
        <f>B259*B260</f>
        <v>24</v>
      </c>
      <c r="C269" s="23">
        <v>0.45</v>
      </c>
      <c r="D269" s="24">
        <f>B269*C269</f>
        <v>10.8</v>
      </c>
      <c r="E269" s="24">
        <f>D269*23/100</f>
        <v>2.484</v>
      </c>
      <c r="F269" s="25">
        <f>D269+E269</f>
        <v>13.284000000000001</v>
      </c>
    </row>
    <row r="270" spans="1:6" s="69" customFormat="1" x14ac:dyDescent="0.25">
      <c r="A270" s="3" t="s">
        <v>56</v>
      </c>
      <c r="B270" s="23">
        <f>B259*B260</f>
        <v>24</v>
      </c>
      <c r="C270" s="23">
        <v>3.72</v>
      </c>
      <c r="D270" s="24">
        <f>B270*C270</f>
        <v>89.28</v>
      </c>
      <c r="E270" s="24">
        <f>D270*23/100</f>
        <v>20.534400000000002</v>
      </c>
      <c r="F270" s="25">
        <f>D270+E270</f>
        <v>109.81440000000001</v>
      </c>
    </row>
    <row r="271" spans="1:6" s="69" customFormat="1" x14ac:dyDescent="0.25">
      <c r="A271" s="3" t="s">
        <v>29</v>
      </c>
      <c r="B271" s="23">
        <f>B259*B260</f>
        <v>24</v>
      </c>
      <c r="C271" s="26">
        <v>3</v>
      </c>
      <c r="D271" s="24">
        <f>B271*C271</f>
        <v>72</v>
      </c>
      <c r="E271" s="24">
        <f>D271*23/100</f>
        <v>16.559999999999999</v>
      </c>
      <c r="F271" s="25">
        <f>D271+E271</f>
        <v>88.56</v>
      </c>
    </row>
    <row r="272" spans="1:6" s="69" customFormat="1" x14ac:dyDescent="0.25">
      <c r="A272" s="3" t="s">
        <v>30</v>
      </c>
      <c r="B272" s="26">
        <f>B262</f>
        <v>0.55000000000000004</v>
      </c>
      <c r="C272" s="23">
        <v>0</v>
      </c>
      <c r="D272" s="24">
        <f t="shared" ref="D272" si="59">B272*C272</f>
        <v>0</v>
      </c>
      <c r="E272" s="24">
        <f t="shared" ref="E272" si="60">D272*23/100</f>
        <v>0</v>
      </c>
      <c r="F272" s="25">
        <f t="shared" ref="F272" si="61">D272+E272</f>
        <v>0</v>
      </c>
    </row>
    <row r="273" spans="1:6" s="69" customFormat="1" x14ac:dyDescent="0.25">
      <c r="A273" s="3" t="s">
        <v>31</v>
      </c>
      <c r="B273" s="27"/>
      <c r="C273" s="27"/>
      <c r="D273" s="24">
        <f>SUM(D267:D272)</f>
        <v>304.52</v>
      </c>
      <c r="E273" s="24">
        <f>SUM(E267:E272)</f>
        <v>70.039600000000007</v>
      </c>
      <c r="F273" s="25">
        <f>SUM(F267:F272)</f>
        <v>374.55959999999999</v>
      </c>
    </row>
    <row r="274" spans="1:6" s="69" customFormat="1" ht="23.25" thickBot="1" x14ac:dyDescent="0.3">
      <c r="A274" s="28" t="s">
        <v>32</v>
      </c>
      <c r="B274" s="29"/>
      <c r="C274" s="30"/>
      <c r="D274" s="30"/>
      <c r="E274" s="30"/>
      <c r="F274" s="31">
        <f>F265+F273</f>
        <v>374.55959999999999</v>
      </c>
    </row>
    <row r="276" spans="1:6" ht="15.75" thickBot="1" x14ac:dyDescent="0.3"/>
    <row r="277" spans="1:6" s="69" customFormat="1" x14ac:dyDescent="0.25">
      <c r="A277" s="1" t="s">
        <v>13</v>
      </c>
      <c r="B277" s="2"/>
    </row>
    <row r="278" spans="1:6" s="69" customFormat="1" x14ac:dyDescent="0.25">
      <c r="A278" s="3" t="s">
        <v>0</v>
      </c>
      <c r="B278" s="4" t="s">
        <v>4</v>
      </c>
    </row>
    <row r="279" spans="1:6" s="69" customFormat="1" x14ac:dyDescent="0.25">
      <c r="A279" s="3" t="s">
        <v>58</v>
      </c>
      <c r="B279" s="5">
        <v>1</v>
      </c>
    </row>
    <row r="280" spans="1:6" s="69" customFormat="1" x14ac:dyDescent="0.25">
      <c r="A280" s="3" t="s">
        <v>15</v>
      </c>
      <c r="B280" s="5">
        <v>12</v>
      </c>
    </row>
    <row r="281" spans="1:6" s="69" customFormat="1" x14ac:dyDescent="0.25">
      <c r="A281" s="3" t="s">
        <v>16</v>
      </c>
      <c r="B281" s="5">
        <v>30</v>
      </c>
    </row>
    <row r="282" spans="1:6" s="69" customFormat="1" ht="15.75" thickBot="1" x14ac:dyDescent="0.3">
      <c r="A282" s="6" t="s">
        <v>17</v>
      </c>
      <c r="B282" s="7">
        <v>55.38</v>
      </c>
    </row>
    <row r="283" spans="1:6" ht="15.75" thickBot="1" x14ac:dyDescent="0.3">
      <c r="A283" s="67"/>
      <c r="B283" s="67"/>
      <c r="C283" s="67"/>
      <c r="D283" s="67"/>
      <c r="E283" s="67"/>
      <c r="F283" s="67"/>
    </row>
    <row r="284" spans="1:6" s="69" customFormat="1" ht="15.75" thickBot="1" x14ac:dyDescent="0.3">
      <c r="A284" s="8" t="s">
        <v>18</v>
      </c>
      <c r="B284" s="9" t="s">
        <v>37</v>
      </c>
      <c r="C284" s="9" t="s">
        <v>20</v>
      </c>
      <c r="D284" s="9" t="s">
        <v>21</v>
      </c>
      <c r="E284" s="9" t="s">
        <v>22</v>
      </c>
      <c r="F284" s="10" t="s">
        <v>23</v>
      </c>
    </row>
    <row r="285" spans="1:6" s="69" customFormat="1" x14ac:dyDescent="0.25">
      <c r="A285" s="11" t="s">
        <v>24</v>
      </c>
      <c r="B285" s="12">
        <f>B282</f>
        <v>55.38</v>
      </c>
      <c r="C285" s="81">
        <f>C2</f>
        <v>0</v>
      </c>
      <c r="D285" s="81">
        <f>B285*C285</f>
        <v>0</v>
      </c>
      <c r="E285" s="13">
        <f t="shared" ref="E285" si="62">D285*23/100</f>
        <v>0</v>
      </c>
      <c r="F285" s="14">
        <f t="shared" ref="F285" si="63">D285+E285</f>
        <v>0</v>
      </c>
    </row>
    <row r="286" spans="1:6" s="69" customFormat="1" ht="15.75" thickBot="1" x14ac:dyDescent="0.3">
      <c r="A286" s="15"/>
      <c r="B286" s="16"/>
      <c r="C286" s="16"/>
      <c r="D286" s="16"/>
      <c r="E286" s="16"/>
      <c r="F286" s="17"/>
    </row>
    <row r="287" spans="1:6" s="69" customFormat="1" x14ac:dyDescent="0.25">
      <c r="A287" s="18" t="s">
        <v>50</v>
      </c>
      <c r="B287" s="19">
        <f>B282*1000</f>
        <v>55380</v>
      </c>
      <c r="C287" s="20">
        <v>0.2283</v>
      </c>
      <c r="D287" s="21">
        <f>B287*C287</f>
        <v>12643.254000000001</v>
      </c>
      <c r="E287" s="21">
        <f>D287*23/100</f>
        <v>2907.9484200000002</v>
      </c>
      <c r="F287" s="22">
        <f>D287+E287</f>
        <v>15551.202420000001</v>
      </c>
    </row>
    <row r="288" spans="1:6" s="69" customFormat="1" x14ac:dyDescent="0.25">
      <c r="A288" s="3" t="s">
        <v>44</v>
      </c>
      <c r="B288" s="19">
        <f>B282*1000</f>
        <v>55380</v>
      </c>
      <c r="C288" s="23">
        <v>1.2500000000000001E-2</v>
      </c>
      <c r="D288" s="24">
        <f>B288*C288</f>
        <v>692.25</v>
      </c>
      <c r="E288" s="24">
        <f>D288*23/100</f>
        <v>159.2175</v>
      </c>
      <c r="F288" s="25">
        <f>D288+E288</f>
        <v>851.46749999999997</v>
      </c>
    </row>
    <row r="289" spans="1:6" s="69" customFormat="1" x14ac:dyDescent="0.25">
      <c r="A289" s="3" t="s">
        <v>27</v>
      </c>
      <c r="B289" s="23">
        <f>B279*B280</f>
        <v>12</v>
      </c>
      <c r="C289" s="26">
        <v>6.5</v>
      </c>
      <c r="D289" s="24">
        <f>B289*C289</f>
        <v>78</v>
      </c>
      <c r="E289" s="24">
        <f>D289*23/100</f>
        <v>17.940000000000001</v>
      </c>
      <c r="F289" s="25">
        <f>D289+E289</f>
        <v>95.94</v>
      </c>
    </row>
    <row r="290" spans="1:6" s="69" customFormat="1" x14ac:dyDescent="0.25">
      <c r="A290" s="3" t="s">
        <v>56</v>
      </c>
      <c r="B290" s="23">
        <f>B279*B280</f>
        <v>12</v>
      </c>
      <c r="C290" s="26">
        <v>6.1</v>
      </c>
      <c r="D290" s="24">
        <f>B290*C290</f>
        <v>73.199999999999989</v>
      </c>
      <c r="E290" s="24">
        <f>D290*23/100</f>
        <v>16.835999999999999</v>
      </c>
      <c r="F290" s="25">
        <f>D290+E290</f>
        <v>90.035999999999987</v>
      </c>
    </row>
    <row r="291" spans="1:6" s="69" customFormat="1" x14ac:dyDescent="0.25">
      <c r="A291" s="3" t="s">
        <v>29</v>
      </c>
      <c r="B291" s="23">
        <f>B279*B280</f>
        <v>12</v>
      </c>
      <c r="C291" s="26">
        <v>3</v>
      </c>
      <c r="D291" s="24">
        <f>B291*C291</f>
        <v>36</v>
      </c>
      <c r="E291" s="24">
        <f>D291*23/100</f>
        <v>8.2799999999999994</v>
      </c>
      <c r="F291" s="25">
        <f>D291+E291</f>
        <v>44.28</v>
      </c>
    </row>
    <row r="292" spans="1:6" s="69" customFormat="1" x14ac:dyDescent="0.25">
      <c r="A292" s="3" t="s">
        <v>30</v>
      </c>
      <c r="B292" s="26">
        <f>B282</f>
        <v>55.38</v>
      </c>
      <c r="C292" s="23">
        <v>0</v>
      </c>
      <c r="D292" s="24">
        <f t="shared" ref="D292" si="64">B292*C292</f>
        <v>0</v>
      </c>
      <c r="E292" s="24">
        <f t="shared" ref="E292" si="65">D292*23/100</f>
        <v>0</v>
      </c>
      <c r="F292" s="25">
        <f t="shared" ref="F292" si="66">D292+E292</f>
        <v>0</v>
      </c>
    </row>
    <row r="293" spans="1:6" s="69" customFormat="1" x14ac:dyDescent="0.25">
      <c r="A293" s="3" t="s">
        <v>31</v>
      </c>
      <c r="B293" s="27"/>
      <c r="C293" s="27"/>
      <c r="D293" s="24">
        <f>SUM(D287:D292)</f>
        <v>13522.704000000002</v>
      </c>
      <c r="E293" s="24">
        <f>SUM(E287:E292)</f>
        <v>3110.2219200000004</v>
      </c>
      <c r="F293" s="25">
        <f>SUM(F287:F292)</f>
        <v>16632.925919999998</v>
      </c>
    </row>
    <row r="294" spans="1:6" s="69" customFormat="1" ht="23.25" thickBot="1" x14ac:dyDescent="0.3">
      <c r="A294" s="28" t="s">
        <v>32</v>
      </c>
      <c r="B294" s="29"/>
      <c r="C294" s="30"/>
      <c r="D294" s="30"/>
      <c r="E294" s="30"/>
      <c r="F294" s="31">
        <f>F285+F293</f>
        <v>16632.925919999998</v>
      </c>
    </row>
    <row r="295" spans="1:6" ht="15.75" thickBot="1" x14ac:dyDescent="0.3"/>
    <row r="296" spans="1:6" x14ac:dyDescent="0.25">
      <c r="A296" s="40" t="s">
        <v>51</v>
      </c>
      <c r="B296" s="41">
        <f>B7+B26+B76+B96+B119+B143+B163+B186+B209+B259+B279</f>
        <v>58</v>
      </c>
      <c r="C296" s="42"/>
      <c r="D296" s="42"/>
      <c r="E296" s="42"/>
      <c r="F296" s="43"/>
    </row>
    <row r="297" spans="1:6" ht="15.75" thickBot="1" x14ac:dyDescent="0.3">
      <c r="A297" s="44" t="s">
        <v>17</v>
      </c>
      <c r="B297" s="45">
        <f>B10+B29+B54+B79+B99+B122+B146+B166+B189+B212+B237+B262+B282</f>
        <v>9425.7829999999976</v>
      </c>
      <c r="C297" s="46"/>
      <c r="D297" s="46"/>
      <c r="E297" s="46"/>
      <c r="F297" s="47"/>
    </row>
    <row r="298" spans="1:6" x14ac:dyDescent="0.25">
      <c r="A298" s="48" t="s">
        <v>52</v>
      </c>
      <c r="B298" s="49">
        <f>D21+D45+D70+D90+D113+D137+D157+D180+D203+D228+D253+D273+D293</f>
        <v>1313475.5545799998</v>
      </c>
      <c r="C298" s="50"/>
      <c r="D298" s="51"/>
      <c r="E298" s="51"/>
      <c r="F298" s="52"/>
    </row>
    <row r="299" spans="1:6" x14ac:dyDescent="0.25">
      <c r="A299" s="53" t="s">
        <v>53</v>
      </c>
      <c r="B299" s="54">
        <f>B297*C2</f>
        <v>0</v>
      </c>
      <c r="C299" s="55"/>
      <c r="D299" s="56"/>
      <c r="E299" s="56"/>
      <c r="F299" s="57"/>
    </row>
    <row r="300" spans="1:6" x14ac:dyDescent="0.25">
      <c r="A300" s="53" t="s">
        <v>61</v>
      </c>
      <c r="B300" s="54">
        <f>B298+B299</f>
        <v>1313475.5545799998</v>
      </c>
      <c r="C300" s="55"/>
      <c r="D300" s="56"/>
      <c r="E300" s="56"/>
      <c r="F300" s="57"/>
    </row>
    <row r="301" spans="1:6" x14ac:dyDescent="0.25">
      <c r="A301" s="58" t="s">
        <v>22</v>
      </c>
      <c r="B301" s="59">
        <f>B300*23/100</f>
        <v>302099.37755339994</v>
      </c>
      <c r="C301" s="60"/>
      <c r="D301" s="61"/>
      <c r="E301" s="61"/>
      <c r="F301" s="62"/>
    </row>
    <row r="302" spans="1:6" ht="15.75" thickBot="1" x14ac:dyDescent="0.3">
      <c r="A302" s="44" t="s">
        <v>54</v>
      </c>
      <c r="B302" s="63">
        <f>B300+B301</f>
        <v>1615574.9321333996</v>
      </c>
      <c r="C302" s="64"/>
      <c r="D302" s="46"/>
      <c r="E302" s="46"/>
      <c r="F302" s="65">
        <f>F22+F46+F71+F91+F114+F138+F158+F181+F204+F229+F254+F274+F294</f>
        <v>1615574.9321334001</v>
      </c>
    </row>
    <row r="303" spans="1:6" x14ac:dyDescent="0.25">
      <c r="A303" s="66"/>
      <c r="B303" s="66"/>
      <c r="C303" s="66"/>
      <c r="D303" s="66"/>
      <c r="E303" s="66"/>
      <c r="F303" s="66"/>
    </row>
  </sheetData>
  <mergeCells count="2">
    <mergeCell ref="A2:A3"/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2018-07-17T11:41:51Z</dcterms:modified>
</cp:coreProperties>
</file>