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60" windowWidth="11295" windowHeight="4980"/>
  </bookViews>
  <sheets>
    <sheet name="Formularz ofertowy" sheetId="3" r:id="rId1"/>
  </sheets>
  <calcPr calcId="145621"/>
</workbook>
</file>

<file path=xl/calcChain.xml><?xml version="1.0" encoding="utf-8"?>
<calcChain xmlns="http://schemas.openxmlformats.org/spreadsheetml/2006/main">
  <c r="C205" i="3" l="1"/>
  <c r="C207" i="3" s="1"/>
  <c r="C204" i="3"/>
  <c r="D192" i="3"/>
  <c r="D172" i="3"/>
  <c r="D152" i="3"/>
  <c r="D132" i="3"/>
  <c r="D112" i="3"/>
  <c r="D93" i="3"/>
  <c r="D74" i="3"/>
  <c r="D54" i="3"/>
  <c r="D34" i="3"/>
  <c r="D14" i="3"/>
  <c r="C177" i="3" l="1"/>
  <c r="E177" i="3" s="1"/>
  <c r="C176" i="3"/>
  <c r="E176" i="3" s="1"/>
  <c r="C157" i="3"/>
  <c r="C156" i="3"/>
  <c r="C179" i="3"/>
  <c r="E179" i="3" s="1"/>
  <c r="C178" i="3"/>
  <c r="E178" i="3" s="1"/>
  <c r="C175" i="3"/>
  <c r="E175" i="3" s="1"/>
  <c r="C174" i="3"/>
  <c r="E174" i="3" s="1"/>
  <c r="C172" i="3"/>
  <c r="E172" i="3" s="1"/>
  <c r="C134" i="3"/>
  <c r="C95" i="3"/>
  <c r="C56" i="3"/>
  <c r="C37" i="3"/>
  <c r="C34" i="3"/>
  <c r="E180" i="3" l="1"/>
  <c r="F174" i="3"/>
  <c r="G174" i="3" s="1"/>
  <c r="F178" i="3"/>
  <c r="G178" i="3" s="1"/>
  <c r="F175" i="3"/>
  <c r="G175" i="3" s="1"/>
  <c r="F179" i="3"/>
  <c r="G179" i="3" s="1"/>
  <c r="F176" i="3"/>
  <c r="G176" i="3" s="1"/>
  <c r="F172" i="3"/>
  <c r="G172" i="3" s="1"/>
  <c r="F177" i="3"/>
  <c r="G177" i="3" s="1"/>
  <c r="G180" i="3" l="1"/>
  <c r="G181" i="3" s="1"/>
  <c r="F180" i="3"/>
  <c r="C199" i="3"/>
  <c r="E199" i="3" s="1"/>
  <c r="C198" i="3"/>
  <c r="E198" i="3" s="1"/>
  <c r="C197" i="3"/>
  <c r="E197" i="3" s="1"/>
  <c r="C196" i="3"/>
  <c r="E196" i="3" s="1"/>
  <c r="C195" i="3"/>
  <c r="E195" i="3" s="1"/>
  <c r="C194" i="3"/>
  <c r="E194" i="3" s="1"/>
  <c r="C192" i="3"/>
  <c r="E192" i="3" s="1"/>
  <c r="C159" i="3"/>
  <c r="E159" i="3" s="1"/>
  <c r="C158" i="3"/>
  <c r="E158" i="3" s="1"/>
  <c r="E157" i="3"/>
  <c r="E156" i="3"/>
  <c r="C155" i="3"/>
  <c r="E155" i="3" s="1"/>
  <c r="C154" i="3"/>
  <c r="E154" i="3" s="1"/>
  <c r="C152" i="3"/>
  <c r="E152" i="3" s="1"/>
  <c r="C138" i="3"/>
  <c r="E138" i="3" s="1"/>
  <c r="C137" i="3"/>
  <c r="E137" i="3" s="1"/>
  <c r="C136" i="3"/>
  <c r="E136" i="3" s="1"/>
  <c r="E134" i="3"/>
  <c r="C132" i="3"/>
  <c r="E132" i="3" s="1"/>
  <c r="C119" i="3"/>
  <c r="E119" i="3" s="1"/>
  <c r="C118" i="3"/>
  <c r="E118" i="3" s="1"/>
  <c r="C117" i="3"/>
  <c r="E117" i="3" s="1"/>
  <c r="C116" i="3"/>
  <c r="E116" i="3" s="1"/>
  <c r="C115" i="3"/>
  <c r="E115" i="3" s="1"/>
  <c r="C114" i="3"/>
  <c r="E114" i="3" s="1"/>
  <c r="C112" i="3"/>
  <c r="E112" i="3" s="1"/>
  <c r="C99" i="3"/>
  <c r="E99" i="3" s="1"/>
  <c r="C98" i="3"/>
  <c r="E98" i="3" s="1"/>
  <c r="C97" i="3"/>
  <c r="E97" i="3" s="1"/>
  <c r="E95" i="3"/>
  <c r="C100" i="3"/>
  <c r="E100" i="3" s="1"/>
  <c r="C81" i="3"/>
  <c r="E81" i="3" s="1"/>
  <c r="C80" i="3"/>
  <c r="E80" i="3" s="1"/>
  <c r="F80" i="3" s="1"/>
  <c r="C79" i="3"/>
  <c r="E79" i="3" s="1"/>
  <c r="C78" i="3"/>
  <c r="E78" i="3" s="1"/>
  <c r="C77" i="3"/>
  <c r="E77" i="3" s="1"/>
  <c r="C76" i="3"/>
  <c r="E76" i="3" s="1"/>
  <c r="C74" i="3"/>
  <c r="E74" i="3" s="1"/>
  <c r="C60" i="3"/>
  <c r="E60" i="3" s="1"/>
  <c r="C59" i="3"/>
  <c r="E59" i="3" s="1"/>
  <c r="C58" i="3"/>
  <c r="E58" i="3" s="1"/>
  <c r="F58" i="3" s="1"/>
  <c r="E56" i="3"/>
  <c r="C61" i="3"/>
  <c r="E61" i="3" s="1"/>
  <c r="C40" i="3"/>
  <c r="E40" i="3" s="1"/>
  <c r="C39" i="3"/>
  <c r="E39" i="3" s="1"/>
  <c r="C38" i="3"/>
  <c r="E38" i="3" s="1"/>
  <c r="C36" i="3"/>
  <c r="E36" i="3" s="1"/>
  <c r="C21" i="3"/>
  <c r="E21" i="3" s="1"/>
  <c r="C20" i="3"/>
  <c r="E20" i="3" s="1"/>
  <c r="C19" i="3"/>
  <c r="E19" i="3" s="1"/>
  <c r="C18" i="3"/>
  <c r="E18" i="3" s="1"/>
  <c r="C16" i="3"/>
  <c r="E16" i="3" s="1"/>
  <c r="C14" i="3"/>
  <c r="E14" i="3" s="1"/>
  <c r="C96" i="3" l="1"/>
  <c r="E96" i="3" s="1"/>
  <c r="E101" i="3" s="1"/>
  <c r="F39" i="3"/>
  <c r="G39" i="3" s="1"/>
  <c r="F79" i="3"/>
  <c r="G79" i="3" s="1"/>
  <c r="F40" i="3"/>
  <c r="G40" i="3" s="1"/>
  <c r="F36" i="3"/>
  <c r="G36" i="3" s="1"/>
  <c r="F61" i="3"/>
  <c r="G61" i="3" s="1"/>
  <c r="F60" i="3"/>
  <c r="G60" i="3" s="1"/>
  <c r="F77" i="3"/>
  <c r="G77" i="3" s="1"/>
  <c r="F38" i="3"/>
  <c r="G38" i="3" s="1"/>
  <c r="F56" i="3"/>
  <c r="G56" i="3" s="1"/>
  <c r="F74" i="3"/>
  <c r="G74" i="3" s="1"/>
  <c r="F78" i="3"/>
  <c r="G78" i="3" s="1"/>
  <c r="F81" i="3"/>
  <c r="G81" i="3" s="1"/>
  <c r="C93" i="3"/>
  <c r="E93" i="3" s="1"/>
  <c r="F93" i="3" s="1"/>
  <c r="G93" i="3" s="1"/>
  <c r="C135" i="3"/>
  <c r="E135" i="3" s="1"/>
  <c r="F135" i="3" s="1"/>
  <c r="G135" i="3" s="1"/>
  <c r="E82" i="3"/>
  <c r="C54" i="3"/>
  <c r="E54" i="3" s="1"/>
  <c r="C139" i="3"/>
  <c r="E139" i="3" s="1"/>
  <c r="F139" i="3" s="1"/>
  <c r="G139" i="3" s="1"/>
  <c r="C57" i="3"/>
  <c r="E57" i="3" s="1"/>
  <c r="E62" i="3" s="1"/>
  <c r="F59" i="3"/>
  <c r="G59" i="3" s="1"/>
  <c r="F76" i="3"/>
  <c r="G76" i="3" s="1"/>
  <c r="F18" i="3"/>
  <c r="G18" i="3" s="1"/>
  <c r="F14" i="3"/>
  <c r="G14" i="3" s="1"/>
  <c r="F19" i="3"/>
  <c r="G19" i="3" s="1"/>
  <c r="E34" i="3"/>
  <c r="F16" i="3"/>
  <c r="G16" i="3" s="1"/>
  <c r="F20" i="3"/>
  <c r="G20" i="3" s="1"/>
  <c r="F156" i="3"/>
  <c r="G156" i="3" s="1"/>
  <c r="F192" i="3"/>
  <c r="G192" i="3" s="1"/>
  <c r="F197" i="3"/>
  <c r="G197" i="3" s="1"/>
  <c r="C17" i="3"/>
  <c r="E17" i="3" s="1"/>
  <c r="F21" i="3"/>
  <c r="G21" i="3" s="1"/>
  <c r="G58" i="3"/>
  <c r="G80" i="3"/>
  <c r="F97" i="3"/>
  <c r="G97" i="3" s="1"/>
  <c r="F132" i="3"/>
  <c r="G132" i="3" s="1"/>
  <c r="F136" i="3"/>
  <c r="G136" i="3" s="1"/>
  <c r="F152" i="3"/>
  <c r="G152" i="3" s="1"/>
  <c r="F157" i="3"/>
  <c r="G157" i="3" s="1"/>
  <c r="F194" i="3"/>
  <c r="G194" i="3" s="1"/>
  <c r="E200" i="3"/>
  <c r="F198" i="3"/>
  <c r="G198" i="3" s="1"/>
  <c r="F134" i="3"/>
  <c r="G134" i="3" s="1"/>
  <c r="F137" i="3"/>
  <c r="G137" i="3" s="1"/>
  <c r="F154" i="3"/>
  <c r="E160" i="3"/>
  <c r="F158" i="3"/>
  <c r="G158" i="3" s="1"/>
  <c r="F195" i="3"/>
  <c r="G195" i="3" s="1"/>
  <c r="F199" i="3"/>
  <c r="G199" i="3" s="1"/>
  <c r="F100" i="3"/>
  <c r="G100" i="3" s="1"/>
  <c r="F95" i="3"/>
  <c r="G95" i="3" s="1"/>
  <c r="F138" i="3"/>
  <c r="G138" i="3" s="1"/>
  <c r="F155" i="3"/>
  <c r="G155" i="3" s="1"/>
  <c r="F159" i="3"/>
  <c r="G159" i="3" s="1"/>
  <c r="F196" i="3"/>
  <c r="G196" i="3" s="1"/>
  <c r="E120" i="3"/>
  <c r="F96" i="3"/>
  <c r="G96" i="3" s="1"/>
  <c r="F98" i="3"/>
  <c r="G98" i="3" s="1"/>
  <c r="F99" i="3"/>
  <c r="G99" i="3" s="1"/>
  <c r="F112" i="3"/>
  <c r="G112" i="3" s="1"/>
  <c r="F114" i="3"/>
  <c r="G114" i="3" s="1"/>
  <c r="F115" i="3"/>
  <c r="G115" i="3" s="1"/>
  <c r="F116" i="3"/>
  <c r="G116" i="3" s="1"/>
  <c r="F117" i="3"/>
  <c r="G117" i="3" s="1"/>
  <c r="F118" i="3"/>
  <c r="G118" i="3" s="1"/>
  <c r="F119" i="3"/>
  <c r="G119" i="3" s="1"/>
  <c r="E140" i="3" l="1"/>
  <c r="F160" i="3"/>
  <c r="F54" i="3"/>
  <c r="G54" i="3" s="1"/>
  <c r="F82" i="3"/>
  <c r="F57" i="3"/>
  <c r="F62" i="3" s="1"/>
  <c r="G120" i="3"/>
  <c r="G121" i="3" s="1"/>
  <c r="F17" i="3"/>
  <c r="G17" i="3" s="1"/>
  <c r="G22" i="3" s="1"/>
  <c r="G23" i="3" s="1"/>
  <c r="E22" i="3"/>
  <c r="F140" i="3"/>
  <c r="F200" i="3"/>
  <c r="E37" i="3"/>
  <c r="C41" i="3"/>
  <c r="E41" i="3" s="1"/>
  <c r="G200" i="3"/>
  <c r="G201" i="3" s="1"/>
  <c r="F34" i="3"/>
  <c r="G34" i="3" s="1"/>
  <c r="F120" i="3"/>
  <c r="G101" i="3"/>
  <c r="G102" i="3" s="1"/>
  <c r="G82" i="3"/>
  <c r="G83" i="3" s="1"/>
  <c r="F101" i="3"/>
  <c r="G154" i="3"/>
  <c r="G160" i="3" s="1"/>
  <c r="G161" i="3" s="1"/>
  <c r="G140" i="3"/>
  <c r="G141" i="3" s="1"/>
  <c r="C206" i="3" l="1"/>
  <c r="C208" i="3" s="1"/>
  <c r="C209" i="3"/>
  <c r="F22" i="3"/>
  <c r="G57" i="3"/>
  <c r="G62" i="3" s="1"/>
  <c r="G63" i="3" s="1"/>
  <c r="F41" i="3"/>
  <c r="G41" i="3" s="1"/>
  <c r="F37" i="3"/>
  <c r="G37" i="3" s="1"/>
  <c r="E42" i="3"/>
  <c r="C210" i="3" l="1"/>
  <c r="G42" i="3"/>
  <c r="G43" i="3" s="1"/>
  <c r="G210" i="3" s="1"/>
  <c r="F42" i="3"/>
</calcChain>
</file>

<file path=xl/sharedStrings.xml><?xml version="1.0" encoding="utf-8"?>
<sst xmlns="http://schemas.openxmlformats.org/spreadsheetml/2006/main" count="230" uniqueCount="49">
  <si>
    <t>Grupa taryfowa</t>
  </si>
  <si>
    <t>C21</t>
  </si>
  <si>
    <t>C11</t>
  </si>
  <si>
    <t>C12a</t>
  </si>
  <si>
    <t>G11</t>
  </si>
  <si>
    <t>B21</t>
  </si>
  <si>
    <t>B23</t>
  </si>
  <si>
    <t>C22a</t>
  </si>
  <si>
    <t>B22</t>
  </si>
  <si>
    <t>Podstawa</t>
  </si>
  <si>
    <t>Ilość układów pomiarowo-rozliczeniowych</t>
  </si>
  <si>
    <t xml:space="preserve">Czas trwania umowy </t>
  </si>
  <si>
    <t>Moc umowna [kW]</t>
  </si>
  <si>
    <t>Zużycie w trakcie trwania umowy [MWh]</t>
  </si>
  <si>
    <t>Wyszczególnienie</t>
  </si>
  <si>
    <t>ilość [MWh/kW]</t>
  </si>
  <si>
    <t>cena jedn.</t>
  </si>
  <si>
    <t>wartość netto</t>
  </si>
  <si>
    <t>VAT</t>
  </si>
  <si>
    <t>wartość brutto</t>
  </si>
  <si>
    <t>cena energii elektrycznej w [zł/MWh]</t>
  </si>
  <si>
    <t>opłata jakościowa [zł/MWh]</t>
  </si>
  <si>
    <t>opłata przejściowa [zł/kW/m-c]</t>
  </si>
  <si>
    <t>składnik stały stawki sieciowej [zł/kW/mc]</t>
  </si>
  <si>
    <t>opłata abonamentowa [zł/m-c]</t>
  </si>
  <si>
    <t>stawka opłaty OZE [zł/MWh]</t>
  </si>
  <si>
    <t>Razem dystrybucja</t>
  </si>
  <si>
    <t>RAZEM brutto (energia + dystrybucja) w ciągu 12 miesięcy dla szacunkowego zużycia</t>
  </si>
  <si>
    <t>ilość [kWh/kW]</t>
  </si>
  <si>
    <t>składnik zmienny stawki sieciowej - całodobowy [zł/kWh]</t>
  </si>
  <si>
    <t>opłata jakościowa [zł/kWh]</t>
  </si>
  <si>
    <t>opłata zmienna sieciowa całodobowa [zł/kWh]</t>
  </si>
  <si>
    <t>R dla C11</t>
  </si>
  <si>
    <t>RAZEM PPE</t>
  </si>
  <si>
    <t>Razem netto dystrybucja</t>
  </si>
  <si>
    <t>Razem netto energia elektryczna</t>
  </si>
  <si>
    <t>Razem brutto</t>
  </si>
  <si>
    <t>składnik zmienny stawki sieciowej - [zł/MWh]</t>
  </si>
  <si>
    <t>opłata zmienna sieciowa [zł/kWh]</t>
  </si>
  <si>
    <t>opłata zmienna sieciowa - [zł/kWh]</t>
  </si>
  <si>
    <t>Ilość układów pomiarowo-rozliczeniowych (1 faza)</t>
  </si>
  <si>
    <t>opłata przejściowa [zł/m-c]</t>
  </si>
  <si>
    <t>składnik stały stawki sieciowej [zł/mc]</t>
  </si>
  <si>
    <t>Ilość układów pomiarowo-rozliczeniowych (3 fazy)</t>
  </si>
  <si>
    <t>Cena jednostkowa netto energii elektrycznej w zł/ MWh</t>
  </si>
  <si>
    <t>W powyżej zaznaczonej komórce żółtym kolorem należy wpisać cenę jednostkową za 1 MWh zachowując format ceny</t>
  </si>
  <si>
    <t>Razem netto</t>
  </si>
  <si>
    <t>składnik stały stawki sieciowej [zł/kW/m-c]</t>
  </si>
  <si>
    <t>Załącznik nr 2a Arkusz kalkulacyjny oferty -  zadanie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</si>
</sst>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00"/>
    <numFmt numFmtId="165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color theme="1"/>
      <name val="Calibri"/>
      <family val="2"/>
      <scheme val="minor"/>
    </font>
    <font>
      <sz val="10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u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</cellStyleXfs>
  <cellXfs count="94">
    <xf numFmtId="0" fontId="0" fillId="0" borderId="0" xfId="0"/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5" xfId="0" applyFont="1" applyBorder="1"/>
    <xf numFmtId="0" fontId="8" fillId="0" borderId="15" xfId="0" applyFont="1" applyBorder="1"/>
    <xf numFmtId="0" fontId="8" fillId="0" borderId="0" xfId="0" applyFont="1" applyBorder="1"/>
    <xf numFmtId="0" fontId="8" fillId="0" borderId="8" xfId="0" applyFont="1" applyBorder="1"/>
    <xf numFmtId="0" fontId="7" fillId="0" borderId="16" xfId="0" applyFont="1" applyBorder="1"/>
    <xf numFmtId="0" fontId="8" fillId="0" borderId="16" xfId="0" applyFont="1" applyBorder="1" applyAlignment="1">
      <alignment horizontal="right"/>
    </xf>
    <xf numFmtId="0" fontId="8" fillId="0" borderId="9" xfId="0" applyFont="1" applyBorder="1"/>
    <xf numFmtId="0" fontId="8" fillId="0" borderId="17" xfId="0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0" borderId="14" xfId="0" applyFont="1" applyBorder="1"/>
    <xf numFmtId="0" fontId="8" fillId="0" borderId="4" xfId="0" applyFont="1" applyBorder="1" applyAlignment="1">
      <alignment horizontal="right"/>
    </xf>
    <xf numFmtId="8" fontId="8" fillId="0" borderId="7" xfId="0" applyNumberFormat="1" applyFont="1" applyBorder="1"/>
    <xf numFmtId="8" fontId="8" fillId="0" borderId="15" xfId="0" applyNumberFormat="1" applyFont="1" applyBorder="1"/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5" xfId="0" applyFont="1" applyBorder="1"/>
    <xf numFmtId="2" fontId="8" fillId="0" borderId="7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8" fontId="8" fillId="0" borderId="1" xfId="0" applyNumberFormat="1" applyFont="1" applyBorder="1"/>
    <xf numFmtId="8" fontId="8" fillId="0" borderId="16" xfId="0" applyNumberFormat="1" applyFont="1" applyBorder="1"/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9" fillId="0" borderId="9" xfId="0" applyFont="1" applyBorder="1" applyAlignment="1">
      <alignment vertical="center" wrapText="1"/>
    </xf>
    <xf numFmtId="8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8" fontId="9" fillId="0" borderId="17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8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8" fontId="7" fillId="0" borderId="0" xfId="0" applyNumberFormat="1" applyFont="1" applyBorder="1"/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8" fontId="8" fillId="0" borderId="4" xfId="0" applyNumberFormat="1" applyFont="1" applyBorder="1"/>
    <xf numFmtId="8" fontId="8" fillId="0" borderId="24" xfId="0" applyNumberFormat="1" applyFont="1" applyBorder="1"/>
    <xf numFmtId="0" fontId="0" fillId="0" borderId="0" xfId="0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8" fontId="8" fillId="0" borderId="0" xfId="0" applyNumberFormat="1" applyFont="1" applyBorder="1"/>
    <xf numFmtId="0" fontId="10" fillId="0" borderId="25" xfId="0" applyFont="1" applyFill="1" applyBorder="1"/>
    <xf numFmtId="0" fontId="10" fillId="0" borderId="7" xfId="0" applyFont="1" applyFill="1" applyBorder="1"/>
    <xf numFmtId="0" fontId="11" fillId="0" borderId="26" xfId="0" applyFont="1" applyBorder="1"/>
    <xf numFmtId="0" fontId="11" fillId="0" borderId="7" xfId="0" applyFont="1" applyBorder="1"/>
    <xf numFmtId="0" fontId="11" fillId="0" borderId="15" xfId="0" applyFont="1" applyBorder="1"/>
    <xf numFmtId="0" fontId="10" fillId="0" borderId="9" xfId="0" applyFont="1" applyBorder="1"/>
    <xf numFmtId="0" fontId="12" fillId="0" borderId="11" xfId="0" applyFont="1" applyBorder="1"/>
    <xf numFmtId="0" fontId="12" fillId="0" borderId="17" xfId="0" applyFont="1" applyBorder="1"/>
    <xf numFmtId="0" fontId="10" fillId="0" borderId="5" xfId="0" applyFont="1" applyBorder="1"/>
    <xf numFmtId="8" fontId="10" fillId="0" borderId="7" xfId="0" applyNumberFormat="1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15" xfId="0" applyFont="1" applyBorder="1"/>
    <xf numFmtId="0" fontId="10" fillId="0" borderId="14" xfId="0" applyFont="1" applyBorder="1"/>
    <xf numFmtId="8" fontId="10" fillId="0" borderId="4" xfId="0" applyNumberFormat="1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24" xfId="0" applyFont="1" applyBorder="1"/>
    <xf numFmtId="0" fontId="10" fillId="0" borderId="8" xfId="0" applyFont="1" applyBorder="1"/>
    <xf numFmtId="8" fontId="10" fillId="0" borderId="1" xfId="0" applyNumberFormat="1" applyFont="1" applyBorder="1"/>
    <xf numFmtId="0" fontId="12" fillId="0" borderId="2" xfId="0" applyFont="1" applyBorder="1"/>
    <xf numFmtId="0" fontId="12" fillId="0" borderId="1" xfId="0" applyFont="1" applyBorder="1"/>
    <xf numFmtId="0" fontId="12" fillId="0" borderId="16" xfId="0" applyFont="1" applyBorder="1"/>
    <xf numFmtId="8" fontId="10" fillId="0" borderId="11" xfId="0" applyNumberFormat="1" applyFont="1" applyBorder="1"/>
    <xf numFmtId="0" fontId="12" fillId="0" borderId="10" xfId="0" applyFont="1" applyBorder="1"/>
    <xf numFmtId="8" fontId="10" fillId="0" borderId="17" xfId="0" applyNumberFormat="1" applyFont="1" applyBorder="1"/>
    <xf numFmtId="164" fontId="8" fillId="0" borderId="1" xfId="0" applyNumberFormat="1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8" fontId="13" fillId="0" borderId="0" xfId="0" applyNumberFormat="1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4" fontId="8" fillId="0" borderId="17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" fontId="8" fillId="0" borderId="7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0" fontId="13" fillId="0" borderId="0" xfId="0" applyFont="1" applyBorder="1" applyAlignment="1">
      <alignment vertical="center" wrapText="1"/>
    </xf>
    <xf numFmtId="0" fontId="6" fillId="0" borderId="0" xfId="0" applyFont="1"/>
    <xf numFmtId="1" fontId="8" fillId="0" borderId="4" xfId="0" applyNumberFormat="1" applyFont="1" applyBorder="1" applyAlignment="1">
      <alignment horizontal="right"/>
    </xf>
    <xf numFmtId="164" fontId="10" fillId="0" borderId="11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right"/>
    </xf>
    <xf numFmtId="44" fontId="3" fillId="2" borderId="1" xfId="0" applyNumberFormat="1" applyFont="1" applyFill="1" applyBorder="1" applyAlignment="1">
      <alignment horizontal="right" vertical="center"/>
    </xf>
    <xf numFmtId="165" fontId="8" fillId="0" borderId="4" xfId="0" applyNumberFormat="1" applyFont="1" applyBorder="1" applyAlignment="1">
      <alignment horizontal="right" vertical="center"/>
    </xf>
    <xf numFmtId="165" fontId="8" fillId="0" borderId="4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5">
    <cellStyle name="Normalny" xfId="0" builtinId="0"/>
    <cellStyle name="Normalny 2 2" xfId="3"/>
    <cellStyle name="Normalny 3" xfId="1"/>
    <cellStyle name="Normalny 4" xfId="4"/>
    <cellStyle name="Normalny 5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0"/>
  <sheetViews>
    <sheetView tabSelected="1" topLeftCell="A94" workbookViewId="0">
      <selection activeCell="I126" sqref="I126"/>
    </sheetView>
  </sheetViews>
  <sheetFormatPr defaultRowHeight="15" x14ac:dyDescent="0.25"/>
  <cols>
    <col min="2" max="2" width="49.7109375" customWidth="1"/>
    <col min="3" max="3" width="26.5703125" customWidth="1"/>
    <col min="4" max="6" width="17.7109375" customWidth="1"/>
    <col min="7" max="7" width="19" customWidth="1"/>
  </cols>
  <sheetData>
    <row r="2" spans="2:7" ht="24" x14ac:dyDescent="0.25">
      <c r="B2" s="90" t="s">
        <v>48</v>
      </c>
      <c r="C2" s="76" t="s">
        <v>44</v>
      </c>
      <c r="D2" s="87"/>
    </row>
    <row r="3" spans="2:7" ht="33" customHeight="1" x14ac:dyDescent="0.25">
      <c r="B3" s="91"/>
      <c r="C3" s="92" t="s">
        <v>45</v>
      </c>
      <c r="D3" s="93"/>
      <c r="E3" s="2"/>
      <c r="F3" s="2"/>
      <c r="G3" s="2"/>
    </row>
    <row r="4" spans="2:7" x14ac:dyDescent="0.25">
      <c r="B4" s="2"/>
      <c r="C4" s="2"/>
      <c r="D4" s="2"/>
      <c r="E4" s="2"/>
      <c r="F4" s="2"/>
      <c r="G4" s="2"/>
    </row>
    <row r="5" spans="2:7" ht="15.75" thickBot="1" x14ac:dyDescent="0.3"/>
    <row r="6" spans="2:7" x14ac:dyDescent="0.25">
      <c r="B6" s="3" t="s">
        <v>9</v>
      </c>
      <c r="C6" s="4"/>
    </row>
    <row r="7" spans="2:7" x14ac:dyDescent="0.25">
      <c r="B7" s="6" t="s">
        <v>0</v>
      </c>
      <c r="C7" s="7" t="s">
        <v>5</v>
      </c>
    </row>
    <row r="8" spans="2:7" x14ac:dyDescent="0.25">
      <c r="B8" s="6" t="s">
        <v>10</v>
      </c>
      <c r="C8" s="8">
        <v>9</v>
      </c>
    </row>
    <row r="9" spans="2:7" x14ac:dyDescent="0.25">
      <c r="B9" s="6" t="s">
        <v>11</v>
      </c>
      <c r="C9" s="8">
        <v>12</v>
      </c>
    </row>
    <row r="10" spans="2:7" x14ac:dyDescent="0.25">
      <c r="B10" s="6" t="s">
        <v>12</v>
      </c>
      <c r="C10" s="8">
        <v>3145</v>
      </c>
    </row>
    <row r="11" spans="2:7" ht="15.75" thickBot="1" x14ac:dyDescent="0.3">
      <c r="B11" s="9" t="s">
        <v>13</v>
      </c>
      <c r="C11" s="77">
        <v>10554</v>
      </c>
    </row>
    <row r="12" spans="2:7" ht="15.75" thickBot="1" x14ac:dyDescent="0.3"/>
    <row r="13" spans="2:7" ht="15.75" thickBot="1" x14ac:dyDescent="0.3">
      <c r="B13" s="11" t="s">
        <v>14</v>
      </c>
      <c r="C13" s="12" t="s">
        <v>15</v>
      </c>
      <c r="D13" s="12" t="s">
        <v>16</v>
      </c>
      <c r="E13" s="12" t="s">
        <v>17</v>
      </c>
      <c r="F13" s="12" t="s">
        <v>18</v>
      </c>
      <c r="G13" s="13" t="s">
        <v>19</v>
      </c>
    </row>
    <row r="14" spans="2:7" x14ac:dyDescent="0.25">
      <c r="B14" s="20" t="s">
        <v>20</v>
      </c>
      <c r="C14" s="22">
        <f>C11</f>
        <v>10554</v>
      </c>
      <c r="D14" s="88">
        <f>D2</f>
        <v>0</v>
      </c>
      <c r="E14" s="89">
        <f>C14*D14</f>
        <v>0</v>
      </c>
      <c r="F14" s="16">
        <f t="shared" ref="F14" si="0">E14*23/100</f>
        <v>0</v>
      </c>
      <c r="G14" s="17">
        <f t="shared" ref="G14" si="1">E14+F14</f>
        <v>0</v>
      </c>
    </row>
    <row r="15" spans="2:7" ht="15.75" thickBot="1" x14ac:dyDescent="0.3">
      <c r="B15" s="18"/>
      <c r="C15" s="2"/>
      <c r="D15" s="2"/>
      <c r="E15" s="2"/>
      <c r="F15" s="2"/>
      <c r="G15" s="19"/>
    </row>
    <row r="16" spans="2:7" x14ac:dyDescent="0.25">
      <c r="B16" s="20" t="s">
        <v>37</v>
      </c>
      <c r="C16" s="79">
        <f>C11</f>
        <v>10554</v>
      </c>
      <c r="D16" s="22">
        <v>43.44</v>
      </c>
      <c r="E16" s="16">
        <f t="shared" ref="E16:E21" si="2">C16*D16</f>
        <v>458465.75999999995</v>
      </c>
      <c r="F16" s="16">
        <f t="shared" ref="F16:F21" si="3">E16*23/100</f>
        <v>105447.12479999999</v>
      </c>
      <c r="G16" s="17">
        <f t="shared" ref="G16:G21" si="4">E16+F16</f>
        <v>563912.88479999988</v>
      </c>
    </row>
    <row r="17" spans="2:7" x14ac:dyDescent="0.25">
      <c r="B17" s="6" t="s">
        <v>21</v>
      </c>
      <c r="C17" s="80">
        <f>C16</f>
        <v>10554</v>
      </c>
      <c r="D17" s="24">
        <v>12.53</v>
      </c>
      <c r="E17" s="25">
        <f t="shared" si="2"/>
        <v>132241.62</v>
      </c>
      <c r="F17" s="25">
        <f t="shared" si="3"/>
        <v>30415.5726</v>
      </c>
      <c r="G17" s="26">
        <f t="shared" si="4"/>
        <v>162657.19260000001</v>
      </c>
    </row>
    <row r="18" spans="2:7" x14ac:dyDescent="0.25">
      <c r="B18" s="6" t="s">
        <v>22</v>
      </c>
      <c r="C18" s="24">
        <f>C10*C9</f>
        <v>37740</v>
      </c>
      <c r="D18" s="27">
        <v>3.8</v>
      </c>
      <c r="E18" s="25">
        <f t="shared" si="2"/>
        <v>143412</v>
      </c>
      <c r="F18" s="25">
        <f t="shared" si="3"/>
        <v>32984.76</v>
      </c>
      <c r="G18" s="26">
        <f t="shared" si="4"/>
        <v>176396.76</v>
      </c>
    </row>
    <row r="19" spans="2:7" x14ac:dyDescent="0.25">
      <c r="B19" s="6" t="s">
        <v>47</v>
      </c>
      <c r="C19" s="24">
        <f>C10*C9</f>
        <v>37740</v>
      </c>
      <c r="D19" s="73">
        <v>10.496</v>
      </c>
      <c r="E19" s="25">
        <f t="shared" si="2"/>
        <v>396119.04000000004</v>
      </c>
      <c r="F19" s="25">
        <f t="shared" si="3"/>
        <v>91107.379200000025</v>
      </c>
      <c r="G19" s="26">
        <f t="shared" si="4"/>
        <v>487226.41920000006</v>
      </c>
    </row>
    <row r="20" spans="2:7" x14ac:dyDescent="0.25">
      <c r="B20" s="6" t="s">
        <v>24</v>
      </c>
      <c r="C20" s="24">
        <f>C8*C9</f>
        <v>108</v>
      </c>
      <c r="D20" s="27">
        <v>19.5</v>
      </c>
      <c r="E20" s="25">
        <f t="shared" si="2"/>
        <v>2106</v>
      </c>
      <c r="F20" s="25">
        <f t="shared" si="3"/>
        <v>484.38</v>
      </c>
      <c r="G20" s="26">
        <f t="shared" si="4"/>
        <v>2590.38</v>
      </c>
    </row>
    <row r="21" spans="2:7" x14ac:dyDescent="0.25">
      <c r="B21" s="6" t="s">
        <v>25</v>
      </c>
      <c r="C21" s="80">
        <f>C11</f>
        <v>10554</v>
      </c>
      <c r="D21" s="27">
        <v>0</v>
      </c>
      <c r="E21" s="25">
        <f t="shared" si="2"/>
        <v>0</v>
      </c>
      <c r="F21" s="25">
        <f t="shared" si="3"/>
        <v>0</v>
      </c>
      <c r="G21" s="26">
        <f t="shared" si="4"/>
        <v>0</v>
      </c>
    </row>
    <row r="22" spans="2:7" x14ac:dyDescent="0.25">
      <c r="B22" s="6" t="s">
        <v>26</v>
      </c>
      <c r="C22" s="28"/>
      <c r="D22" s="28"/>
      <c r="E22" s="25">
        <f>SUM(E16:E21)</f>
        <v>1132344.42</v>
      </c>
      <c r="F22" s="25">
        <f>SUM(F16:F21)</f>
        <v>260439.21660000004</v>
      </c>
      <c r="G22" s="26">
        <f>SUM(G16:G21)</f>
        <v>1392783.6365999999</v>
      </c>
    </row>
    <row r="23" spans="2:7" ht="23.25" thickBot="1" x14ac:dyDescent="0.3">
      <c r="B23" s="29" t="s">
        <v>27</v>
      </c>
      <c r="C23" s="30"/>
      <c r="D23" s="31"/>
      <c r="E23" s="31"/>
      <c r="F23" s="31"/>
      <c r="G23" s="32">
        <f>G14+G22</f>
        <v>1392783.6365999999</v>
      </c>
    </row>
    <row r="24" spans="2:7" x14ac:dyDescent="0.25">
      <c r="B24" s="33"/>
      <c r="C24" s="34"/>
      <c r="D24" s="35"/>
      <c r="E24" s="35"/>
      <c r="F24" s="35"/>
      <c r="G24" s="34"/>
    </row>
    <row r="25" spans="2:7" ht="15.75" thickBot="1" x14ac:dyDescent="0.3"/>
    <row r="26" spans="2:7" x14ac:dyDescent="0.25">
      <c r="B26" s="3" t="s">
        <v>9</v>
      </c>
      <c r="C26" s="4"/>
    </row>
    <row r="27" spans="2:7" x14ac:dyDescent="0.25">
      <c r="B27" s="6" t="s">
        <v>0</v>
      </c>
      <c r="C27" s="7" t="s">
        <v>8</v>
      </c>
    </row>
    <row r="28" spans="2:7" x14ac:dyDescent="0.25">
      <c r="B28" s="6" t="s">
        <v>10</v>
      </c>
      <c r="C28" s="8">
        <v>1</v>
      </c>
    </row>
    <row r="29" spans="2:7" x14ac:dyDescent="0.25">
      <c r="B29" s="6" t="s">
        <v>11</v>
      </c>
      <c r="C29" s="8">
        <v>12</v>
      </c>
    </row>
    <row r="30" spans="2:7" x14ac:dyDescent="0.25">
      <c r="B30" s="6" t="s">
        <v>12</v>
      </c>
      <c r="C30" s="8">
        <v>260</v>
      </c>
    </row>
    <row r="31" spans="2:7" ht="15.75" thickBot="1" x14ac:dyDescent="0.3">
      <c r="B31" s="9" t="s">
        <v>13</v>
      </c>
      <c r="C31" s="10">
        <v>950</v>
      </c>
    </row>
    <row r="32" spans="2:7" ht="15.75" thickBot="1" x14ac:dyDescent="0.3">
      <c r="B32" s="1"/>
      <c r="C32" s="36"/>
      <c r="D32" s="5"/>
      <c r="E32" s="5"/>
      <c r="F32" s="5"/>
      <c r="G32" s="5"/>
    </row>
    <row r="33" spans="2:7" ht="15.75" thickBot="1" x14ac:dyDescent="0.3">
      <c r="B33" s="11" t="s">
        <v>14</v>
      </c>
      <c r="C33" s="12" t="s">
        <v>15</v>
      </c>
      <c r="D33" s="12" t="s">
        <v>16</v>
      </c>
      <c r="E33" s="12" t="s">
        <v>17</v>
      </c>
      <c r="F33" s="12" t="s">
        <v>18</v>
      </c>
      <c r="G33" s="13" t="s">
        <v>19</v>
      </c>
    </row>
    <row r="34" spans="2:7" x14ac:dyDescent="0.25">
      <c r="B34" s="14" t="s">
        <v>20</v>
      </c>
      <c r="C34" s="22">
        <f>C31</f>
        <v>950</v>
      </c>
      <c r="D34" s="88">
        <f>D2</f>
        <v>0</v>
      </c>
      <c r="E34" s="88">
        <f>C34*D34</f>
        <v>0</v>
      </c>
      <c r="F34" s="16">
        <f t="shared" ref="F34" si="5">E34*23/100</f>
        <v>0</v>
      </c>
      <c r="G34" s="17">
        <f t="shared" ref="G34" si="6">E34+F34</f>
        <v>0</v>
      </c>
    </row>
    <row r="35" spans="2:7" ht="15.75" thickBot="1" x14ac:dyDescent="0.3">
      <c r="B35" s="37"/>
      <c r="C35" s="38"/>
      <c r="D35" s="38"/>
      <c r="E35" s="38"/>
      <c r="F35" s="38"/>
      <c r="G35" s="39"/>
    </row>
    <row r="36" spans="2:7" x14ac:dyDescent="0.25">
      <c r="B36" s="20" t="s">
        <v>37</v>
      </c>
      <c r="C36" s="23">
        <f>C31</f>
        <v>950</v>
      </c>
      <c r="D36" s="15">
        <v>43.44</v>
      </c>
      <c r="E36" s="40">
        <f t="shared" ref="E36:E41" si="7">C36*D36</f>
        <v>41268</v>
      </c>
      <c r="F36" s="40">
        <f t="shared" ref="F36:F41" si="8">E36*23/100</f>
        <v>9491.64</v>
      </c>
      <c r="G36" s="41">
        <f t="shared" ref="G36:G41" si="9">E36+F36</f>
        <v>50759.64</v>
      </c>
    </row>
    <row r="37" spans="2:7" x14ac:dyDescent="0.25">
      <c r="B37" s="6" t="s">
        <v>21</v>
      </c>
      <c r="C37" s="27">
        <f>C31</f>
        <v>950</v>
      </c>
      <c r="D37" s="24">
        <v>12.53</v>
      </c>
      <c r="E37" s="25">
        <f t="shared" si="7"/>
        <v>11903.5</v>
      </c>
      <c r="F37" s="25">
        <f t="shared" si="8"/>
        <v>2737.8049999999998</v>
      </c>
      <c r="G37" s="26">
        <f t="shared" si="9"/>
        <v>14641.305</v>
      </c>
    </row>
    <row r="38" spans="2:7" x14ac:dyDescent="0.25">
      <c r="B38" s="6" t="s">
        <v>22</v>
      </c>
      <c r="C38" s="24">
        <f>C30*C29</f>
        <v>3120</v>
      </c>
      <c r="D38" s="27">
        <v>3.8</v>
      </c>
      <c r="E38" s="25">
        <f t="shared" si="7"/>
        <v>11856</v>
      </c>
      <c r="F38" s="25">
        <f t="shared" si="8"/>
        <v>2726.88</v>
      </c>
      <c r="G38" s="26">
        <f t="shared" si="9"/>
        <v>14582.880000000001</v>
      </c>
    </row>
    <row r="39" spans="2:7" x14ac:dyDescent="0.25">
      <c r="B39" s="6" t="s">
        <v>23</v>
      </c>
      <c r="C39" s="24">
        <f>C30*C29</f>
        <v>3120</v>
      </c>
      <c r="D39" s="24">
        <v>10.496</v>
      </c>
      <c r="E39" s="25">
        <f t="shared" si="7"/>
        <v>32747.52</v>
      </c>
      <c r="F39" s="25">
        <f t="shared" si="8"/>
        <v>7531.9295999999995</v>
      </c>
      <c r="G39" s="26">
        <f t="shared" si="9"/>
        <v>40279.4496</v>
      </c>
    </row>
    <row r="40" spans="2:7" x14ac:dyDescent="0.25">
      <c r="B40" s="6" t="s">
        <v>24</v>
      </c>
      <c r="C40" s="24">
        <f>C28*C29</f>
        <v>12</v>
      </c>
      <c r="D40" s="27">
        <v>19.5</v>
      </c>
      <c r="E40" s="25">
        <f t="shared" si="7"/>
        <v>234</v>
      </c>
      <c r="F40" s="25">
        <f t="shared" si="8"/>
        <v>53.82</v>
      </c>
      <c r="G40" s="26">
        <f t="shared" si="9"/>
        <v>287.82</v>
      </c>
    </row>
    <row r="41" spans="2:7" x14ac:dyDescent="0.25">
      <c r="B41" s="6" t="s">
        <v>25</v>
      </c>
      <c r="C41" s="27">
        <f>C37</f>
        <v>950</v>
      </c>
      <c r="D41" s="24">
        <v>0</v>
      </c>
      <c r="E41" s="25">
        <f t="shared" si="7"/>
        <v>0</v>
      </c>
      <c r="F41" s="25">
        <f t="shared" si="8"/>
        <v>0</v>
      </c>
      <c r="G41" s="26">
        <f t="shared" si="9"/>
        <v>0</v>
      </c>
    </row>
    <row r="42" spans="2:7" x14ac:dyDescent="0.25">
      <c r="B42" s="6" t="s">
        <v>26</v>
      </c>
      <c r="C42" s="28"/>
      <c r="D42" s="28"/>
      <c r="E42" s="25">
        <f>SUM(E36:E41)</f>
        <v>98009.02</v>
      </c>
      <c r="F42" s="25">
        <f>SUM(F36:F41)</f>
        <v>22542.0746</v>
      </c>
      <c r="G42" s="26">
        <f>SUM(G36:G41)</f>
        <v>120551.09460000001</v>
      </c>
    </row>
    <row r="43" spans="2:7" ht="23.25" thickBot="1" x14ac:dyDescent="0.3">
      <c r="B43" s="29" t="s">
        <v>27</v>
      </c>
      <c r="C43" s="30"/>
      <c r="D43" s="31"/>
      <c r="E43" s="31"/>
      <c r="F43" s="31"/>
      <c r="G43" s="32">
        <f>G34+G42</f>
        <v>120551.09460000001</v>
      </c>
    </row>
    <row r="44" spans="2:7" x14ac:dyDescent="0.25">
      <c r="B44" s="42"/>
      <c r="C44" s="42"/>
      <c r="D44" s="5"/>
      <c r="E44" s="5"/>
      <c r="F44" s="5"/>
      <c r="G44" s="5"/>
    </row>
    <row r="45" spans="2:7" ht="15.75" thickBot="1" x14ac:dyDescent="0.3">
      <c r="B45" s="42"/>
      <c r="C45" s="42"/>
      <c r="D45" s="5"/>
      <c r="E45" s="5"/>
      <c r="F45" s="5"/>
      <c r="G45" s="5"/>
    </row>
    <row r="46" spans="2:7" x14ac:dyDescent="0.25">
      <c r="B46" s="3" t="s">
        <v>9</v>
      </c>
      <c r="C46" s="4"/>
      <c r="D46" s="5"/>
      <c r="E46" s="5"/>
      <c r="F46" s="5"/>
      <c r="G46" s="5"/>
    </row>
    <row r="47" spans="2:7" x14ac:dyDescent="0.25">
      <c r="B47" s="6" t="s">
        <v>0</v>
      </c>
      <c r="C47" s="7" t="s">
        <v>6</v>
      </c>
      <c r="D47" s="5"/>
      <c r="E47" s="5"/>
      <c r="F47" s="5"/>
      <c r="G47" s="5"/>
    </row>
    <row r="48" spans="2:7" x14ac:dyDescent="0.25">
      <c r="B48" s="6" t="s">
        <v>10</v>
      </c>
      <c r="C48" s="8">
        <v>4</v>
      </c>
      <c r="D48" s="5"/>
      <c r="E48" s="5"/>
      <c r="F48" s="5"/>
      <c r="G48" s="5"/>
    </row>
    <row r="49" spans="2:7" x14ac:dyDescent="0.25">
      <c r="B49" s="6" t="s">
        <v>11</v>
      </c>
      <c r="C49" s="8">
        <v>12</v>
      </c>
      <c r="D49" s="5"/>
      <c r="E49" s="5"/>
      <c r="F49" s="5"/>
      <c r="G49" s="5"/>
    </row>
    <row r="50" spans="2:7" x14ac:dyDescent="0.25">
      <c r="B50" s="6" t="s">
        <v>12</v>
      </c>
      <c r="C50" s="8">
        <v>1960</v>
      </c>
      <c r="D50" s="5"/>
      <c r="E50" s="5"/>
      <c r="F50" s="5"/>
      <c r="G50" s="5"/>
    </row>
    <row r="51" spans="2:7" x14ac:dyDescent="0.25">
      <c r="B51" s="6" t="s">
        <v>13</v>
      </c>
      <c r="C51" s="86">
        <v>8700</v>
      </c>
      <c r="D51" s="5"/>
      <c r="E51" s="5"/>
      <c r="F51" s="5"/>
      <c r="G51" s="5"/>
    </row>
    <row r="52" spans="2:7" ht="15.75" thickBot="1" x14ac:dyDescent="0.3"/>
    <row r="53" spans="2:7" ht="15.75" thickBot="1" x14ac:dyDescent="0.3">
      <c r="B53" s="43" t="s">
        <v>14</v>
      </c>
      <c r="C53" s="44" t="s">
        <v>28</v>
      </c>
      <c r="D53" s="44" t="s">
        <v>16</v>
      </c>
      <c r="E53" s="44" t="s">
        <v>17</v>
      </c>
      <c r="F53" s="44" t="s">
        <v>18</v>
      </c>
      <c r="G53" s="45" t="s">
        <v>19</v>
      </c>
    </row>
    <row r="54" spans="2:7" x14ac:dyDescent="0.25">
      <c r="B54" s="20" t="s">
        <v>20</v>
      </c>
      <c r="C54" s="78">
        <f>C51</f>
        <v>8700</v>
      </c>
      <c r="D54" s="89">
        <f>D2</f>
        <v>0</v>
      </c>
      <c r="E54" s="89">
        <f>C54*D54</f>
        <v>0</v>
      </c>
      <c r="F54" s="16">
        <f t="shared" ref="F54" si="10">E54*23/100</f>
        <v>0</v>
      </c>
      <c r="G54" s="17">
        <f t="shared" ref="G54" si="11">E54+F54</f>
        <v>0</v>
      </c>
    </row>
    <row r="55" spans="2:7" ht="15.75" thickBot="1" x14ac:dyDescent="0.3">
      <c r="B55" s="18"/>
      <c r="C55" s="85"/>
      <c r="D55" s="2"/>
      <c r="E55" s="2"/>
      <c r="F55" s="2"/>
      <c r="G55" s="19"/>
    </row>
    <row r="56" spans="2:7" x14ac:dyDescent="0.25">
      <c r="B56" s="20" t="s">
        <v>37</v>
      </c>
      <c r="C56" s="78">
        <f>C51</f>
        <v>8700</v>
      </c>
      <c r="D56" s="22">
        <v>43.44</v>
      </c>
      <c r="E56" s="16">
        <f t="shared" ref="E56:E61" si="12">C56*D56</f>
        <v>377928</v>
      </c>
      <c r="F56" s="16">
        <f t="shared" ref="F56:F61" si="13">E56*23/100</f>
        <v>86923.44</v>
      </c>
      <c r="G56" s="17">
        <f t="shared" ref="G56:G61" si="14">E56+F56</f>
        <v>464851.44</v>
      </c>
    </row>
    <row r="57" spans="2:7" x14ac:dyDescent="0.25">
      <c r="B57" s="6" t="s">
        <v>21</v>
      </c>
      <c r="C57" s="73">
        <f>C51</f>
        <v>8700</v>
      </c>
      <c r="D57" s="24">
        <v>12.53</v>
      </c>
      <c r="E57" s="25">
        <f t="shared" si="12"/>
        <v>109011</v>
      </c>
      <c r="F57" s="25">
        <f t="shared" si="13"/>
        <v>25072.53</v>
      </c>
      <c r="G57" s="26">
        <f t="shared" si="14"/>
        <v>134083.53</v>
      </c>
    </row>
    <row r="58" spans="2:7" x14ac:dyDescent="0.25">
      <c r="B58" s="6" t="s">
        <v>22</v>
      </c>
      <c r="C58" s="24">
        <f>C50*C49</f>
        <v>23520</v>
      </c>
      <c r="D58" s="27">
        <v>3.8</v>
      </c>
      <c r="E58" s="25">
        <f t="shared" si="12"/>
        <v>89376</v>
      </c>
      <c r="F58" s="25">
        <f t="shared" si="13"/>
        <v>20556.48</v>
      </c>
      <c r="G58" s="26">
        <f t="shared" si="14"/>
        <v>109932.48</v>
      </c>
    </row>
    <row r="59" spans="2:7" x14ac:dyDescent="0.25">
      <c r="B59" s="6" t="s">
        <v>23</v>
      </c>
      <c r="C59" s="24">
        <f>C50*C49</f>
        <v>23520</v>
      </c>
      <c r="D59" s="24">
        <v>10.496</v>
      </c>
      <c r="E59" s="25">
        <f t="shared" si="12"/>
        <v>246865.92000000001</v>
      </c>
      <c r="F59" s="25">
        <f t="shared" si="13"/>
        <v>56779.161599999999</v>
      </c>
      <c r="G59" s="26">
        <f t="shared" si="14"/>
        <v>303645.08160000003</v>
      </c>
    </row>
    <row r="60" spans="2:7" x14ac:dyDescent="0.25">
      <c r="B60" s="6" t="s">
        <v>24</v>
      </c>
      <c r="C60" s="24">
        <f>C48*C49</f>
        <v>48</v>
      </c>
      <c r="D60" s="27">
        <v>19.5</v>
      </c>
      <c r="E60" s="25">
        <f t="shared" si="12"/>
        <v>936</v>
      </c>
      <c r="F60" s="25">
        <f t="shared" si="13"/>
        <v>215.28</v>
      </c>
      <c r="G60" s="26">
        <f t="shared" si="14"/>
        <v>1151.28</v>
      </c>
    </row>
    <row r="61" spans="2:7" x14ac:dyDescent="0.25">
      <c r="B61" s="6" t="s">
        <v>25</v>
      </c>
      <c r="C61" s="73">
        <f>C51</f>
        <v>8700</v>
      </c>
      <c r="D61" s="24">
        <v>0</v>
      </c>
      <c r="E61" s="25">
        <f t="shared" si="12"/>
        <v>0</v>
      </c>
      <c r="F61" s="25">
        <f t="shared" si="13"/>
        <v>0</v>
      </c>
      <c r="G61" s="26">
        <f t="shared" si="14"/>
        <v>0</v>
      </c>
    </row>
    <row r="62" spans="2:7" x14ac:dyDescent="0.25">
      <c r="B62" s="6" t="s">
        <v>26</v>
      </c>
      <c r="C62" s="28"/>
      <c r="D62" s="28"/>
      <c r="E62" s="25">
        <f>SUM(E56:E61)</f>
        <v>824116.92</v>
      </c>
      <c r="F62" s="25">
        <f>SUM(F56:F61)</f>
        <v>189546.8916</v>
      </c>
      <c r="G62" s="26">
        <f>SUM(G56:G61)</f>
        <v>1013663.8116</v>
      </c>
    </row>
    <row r="63" spans="2:7" ht="23.25" thickBot="1" x14ac:dyDescent="0.3">
      <c r="B63" s="29" t="s">
        <v>27</v>
      </c>
      <c r="C63" s="30"/>
      <c r="D63" s="31"/>
      <c r="E63" s="31"/>
      <c r="F63" s="31"/>
      <c r="G63" s="32">
        <f>G54+G62</f>
        <v>1013663.8116</v>
      </c>
    </row>
    <row r="64" spans="2:7" x14ac:dyDescent="0.25">
      <c r="B64" s="33"/>
      <c r="C64" s="34"/>
      <c r="D64" s="35"/>
      <c r="E64" s="35"/>
      <c r="F64" s="35"/>
      <c r="G64" s="34"/>
    </row>
    <row r="65" spans="2:7" ht="15.75" thickBot="1" x14ac:dyDescent="0.3">
      <c r="B65" s="33"/>
      <c r="C65" s="34"/>
      <c r="D65" s="35"/>
      <c r="E65" s="35"/>
      <c r="F65" s="35"/>
      <c r="G65" s="34"/>
    </row>
    <row r="66" spans="2:7" x14ac:dyDescent="0.25">
      <c r="B66" s="3" t="s">
        <v>9</v>
      </c>
      <c r="C66" s="4"/>
      <c r="D66" s="35"/>
      <c r="E66" s="35"/>
      <c r="F66" s="35"/>
      <c r="G66" s="34"/>
    </row>
    <row r="67" spans="2:7" x14ac:dyDescent="0.25">
      <c r="B67" s="6" t="s">
        <v>0</v>
      </c>
      <c r="C67" s="7" t="s">
        <v>2</v>
      </c>
      <c r="D67" s="35"/>
      <c r="E67" s="35"/>
      <c r="F67" s="35"/>
      <c r="G67" s="34"/>
    </row>
    <row r="68" spans="2:7" x14ac:dyDescent="0.25">
      <c r="B68" s="6" t="s">
        <v>10</v>
      </c>
      <c r="C68" s="8">
        <v>56</v>
      </c>
      <c r="D68" s="35"/>
      <c r="E68" s="35"/>
      <c r="F68" s="35"/>
      <c r="G68" s="34"/>
    </row>
    <row r="69" spans="2:7" x14ac:dyDescent="0.25">
      <c r="B69" s="6" t="s">
        <v>11</v>
      </c>
      <c r="C69" s="8">
        <v>12</v>
      </c>
      <c r="D69" s="35"/>
      <c r="E69" s="35"/>
      <c r="F69" s="35"/>
      <c r="G69" s="34"/>
    </row>
    <row r="70" spans="2:7" x14ac:dyDescent="0.25">
      <c r="B70" s="6" t="s">
        <v>12</v>
      </c>
      <c r="C70" s="8">
        <v>583</v>
      </c>
      <c r="D70" s="35"/>
      <c r="E70" s="35"/>
      <c r="F70" s="35"/>
      <c r="G70" s="34"/>
    </row>
    <row r="71" spans="2:7" ht="15.75" thickBot="1" x14ac:dyDescent="0.3">
      <c r="B71" s="9" t="s">
        <v>13</v>
      </c>
      <c r="C71" s="77">
        <v>553.57899999999995</v>
      </c>
      <c r="D71" s="35"/>
      <c r="E71" s="35"/>
      <c r="F71" s="35"/>
      <c r="G71" s="34"/>
    </row>
    <row r="72" spans="2:7" ht="15.75" thickBot="1" x14ac:dyDescent="0.3">
      <c r="B72" s="33"/>
      <c r="C72" s="34"/>
      <c r="D72" s="35"/>
      <c r="E72" s="35"/>
      <c r="F72" s="35"/>
      <c r="G72" s="34"/>
    </row>
    <row r="73" spans="2:7" ht="15.75" thickBot="1" x14ac:dyDescent="0.3">
      <c r="B73" s="43" t="s">
        <v>14</v>
      </c>
      <c r="C73" s="44" t="s">
        <v>28</v>
      </c>
      <c r="D73" s="44" t="s">
        <v>16</v>
      </c>
      <c r="E73" s="44" t="s">
        <v>17</v>
      </c>
      <c r="F73" s="44" t="s">
        <v>18</v>
      </c>
      <c r="G73" s="45" t="s">
        <v>19</v>
      </c>
    </row>
    <row r="74" spans="2:7" x14ac:dyDescent="0.25">
      <c r="B74" s="20" t="s">
        <v>20</v>
      </c>
      <c r="C74" s="78">
        <f>C71</f>
        <v>553.57899999999995</v>
      </c>
      <c r="D74" s="89">
        <f>D2</f>
        <v>0</v>
      </c>
      <c r="E74" s="89">
        <f>C74*D74</f>
        <v>0</v>
      </c>
      <c r="F74" s="16">
        <f t="shared" ref="F74" si="15">E74*23/100</f>
        <v>0</v>
      </c>
      <c r="G74" s="17">
        <f t="shared" ref="G74" si="16">E74+F74</f>
        <v>0</v>
      </c>
    </row>
    <row r="75" spans="2:7" ht="15.75" thickBot="1" x14ac:dyDescent="0.3">
      <c r="B75" s="18"/>
      <c r="C75" s="2"/>
      <c r="D75" s="2"/>
      <c r="E75" s="2"/>
      <c r="F75" s="2"/>
      <c r="G75" s="19"/>
    </row>
    <row r="76" spans="2:7" x14ac:dyDescent="0.25">
      <c r="B76" s="20" t="s">
        <v>29</v>
      </c>
      <c r="C76" s="79">
        <f>C71*1000</f>
        <v>553579</v>
      </c>
      <c r="D76" s="22">
        <v>0.14580000000000001</v>
      </c>
      <c r="E76" s="16">
        <f t="shared" ref="E76:E81" si="17">C76*D76</f>
        <v>80711.818200000009</v>
      </c>
      <c r="F76" s="16">
        <f t="shared" ref="F76:F81" si="18">E76*23/100</f>
        <v>18563.718186000002</v>
      </c>
      <c r="G76" s="17">
        <f t="shared" ref="G76:G81" si="19">E76+F76</f>
        <v>99275.536386000007</v>
      </c>
    </row>
    <row r="77" spans="2:7" x14ac:dyDescent="0.25">
      <c r="B77" s="6" t="s">
        <v>30</v>
      </c>
      <c r="C77" s="80">
        <f>C71*1000</f>
        <v>553579</v>
      </c>
      <c r="D77" s="24">
        <v>1.2500000000000001E-2</v>
      </c>
      <c r="E77" s="25">
        <f t="shared" si="17"/>
        <v>6919.7375000000002</v>
      </c>
      <c r="F77" s="25">
        <f t="shared" si="18"/>
        <v>1591.5396249999999</v>
      </c>
      <c r="G77" s="26">
        <f t="shared" si="19"/>
        <v>8511.2771250000005</v>
      </c>
    </row>
    <row r="78" spans="2:7" x14ac:dyDescent="0.25">
      <c r="B78" s="6" t="s">
        <v>22</v>
      </c>
      <c r="C78" s="24">
        <f>C70*C69</f>
        <v>6996</v>
      </c>
      <c r="D78" s="24">
        <v>1.65</v>
      </c>
      <c r="E78" s="25">
        <f t="shared" si="17"/>
        <v>11543.4</v>
      </c>
      <c r="F78" s="25">
        <f t="shared" si="18"/>
        <v>2654.982</v>
      </c>
      <c r="G78" s="26">
        <f t="shared" si="19"/>
        <v>14198.382</v>
      </c>
    </row>
    <row r="79" spans="2:7" x14ac:dyDescent="0.25">
      <c r="B79" s="6" t="s">
        <v>23</v>
      </c>
      <c r="C79" s="24">
        <f>C70*C69</f>
        <v>6996</v>
      </c>
      <c r="D79" s="24">
        <v>2.78</v>
      </c>
      <c r="E79" s="25">
        <f t="shared" si="17"/>
        <v>19448.879999999997</v>
      </c>
      <c r="F79" s="25">
        <f t="shared" si="18"/>
        <v>4473.2423999999992</v>
      </c>
      <c r="G79" s="26">
        <f t="shared" si="19"/>
        <v>23922.122399999997</v>
      </c>
    </row>
    <row r="80" spans="2:7" x14ac:dyDescent="0.25">
      <c r="B80" s="6" t="s">
        <v>24</v>
      </c>
      <c r="C80" s="24">
        <f>C68*C69</f>
        <v>672</v>
      </c>
      <c r="D80" s="24">
        <v>3.84</v>
      </c>
      <c r="E80" s="25">
        <f t="shared" si="17"/>
        <v>2580.48</v>
      </c>
      <c r="F80" s="25">
        <f t="shared" si="18"/>
        <v>593.5104</v>
      </c>
      <c r="G80" s="26">
        <f t="shared" si="19"/>
        <v>3173.9904000000001</v>
      </c>
    </row>
    <row r="81" spans="2:7" x14ac:dyDescent="0.25">
      <c r="B81" s="6" t="s">
        <v>25</v>
      </c>
      <c r="C81" s="73">
        <f>C71</f>
        <v>553.57899999999995</v>
      </c>
      <c r="D81" s="24">
        <v>0</v>
      </c>
      <c r="E81" s="25">
        <f t="shared" si="17"/>
        <v>0</v>
      </c>
      <c r="F81" s="25">
        <f t="shared" si="18"/>
        <v>0</v>
      </c>
      <c r="G81" s="26">
        <f t="shared" si="19"/>
        <v>0</v>
      </c>
    </row>
    <row r="82" spans="2:7" x14ac:dyDescent="0.25">
      <c r="B82" s="6" t="s">
        <v>26</v>
      </c>
      <c r="C82" s="28"/>
      <c r="D82" s="28"/>
      <c r="E82" s="25">
        <f>SUM(E76:E81)</f>
        <v>121204.31569999999</v>
      </c>
      <c r="F82" s="25">
        <f>SUM(F76:F81)</f>
        <v>27876.992611000001</v>
      </c>
      <c r="G82" s="26">
        <f>SUM(G76:G81)</f>
        <v>149081.30831100003</v>
      </c>
    </row>
    <row r="83" spans="2:7" ht="23.25" thickBot="1" x14ac:dyDescent="0.3">
      <c r="B83" s="29" t="s">
        <v>27</v>
      </c>
      <c r="C83" s="30"/>
      <c r="D83" s="31"/>
      <c r="E83" s="31"/>
      <c r="F83" s="31"/>
      <c r="G83" s="32">
        <f>G74+G82</f>
        <v>149081.30831100003</v>
      </c>
    </row>
    <row r="84" spans="2:7" ht="15.75" thickBot="1" x14ac:dyDescent="0.3">
      <c r="B84" s="5"/>
      <c r="C84" s="5"/>
      <c r="D84" s="5"/>
      <c r="E84" s="46"/>
      <c r="F84" s="46"/>
      <c r="G84" s="46"/>
    </row>
    <row r="85" spans="2:7" x14ac:dyDescent="0.25">
      <c r="B85" s="3" t="s">
        <v>9</v>
      </c>
      <c r="C85" s="4"/>
      <c r="D85" s="5"/>
      <c r="E85" s="46"/>
      <c r="F85" s="46"/>
      <c r="G85" s="46"/>
    </row>
    <row r="86" spans="2:7" x14ac:dyDescent="0.25">
      <c r="B86" s="6" t="s">
        <v>0</v>
      </c>
      <c r="C86" s="7" t="s">
        <v>3</v>
      </c>
      <c r="D86" s="5"/>
      <c r="E86" s="46"/>
      <c r="F86" s="46"/>
      <c r="G86" s="46"/>
    </row>
    <row r="87" spans="2:7" x14ac:dyDescent="0.25">
      <c r="B87" s="6" t="s">
        <v>10</v>
      </c>
      <c r="C87" s="8">
        <v>37</v>
      </c>
      <c r="D87" s="5"/>
      <c r="E87" s="46"/>
      <c r="F87" s="46"/>
      <c r="G87" s="46"/>
    </row>
    <row r="88" spans="2:7" x14ac:dyDescent="0.25">
      <c r="B88" s="6" t="s">
        <v>11</v>
      </c>
      <c r="C88" s="8">
        <v>12</v>
      </c>
      <c r="D88" s="5"/>
      <c r="E88" s="46"/>
      <c r="F88" s="46"/>
      <c r="G88" s="46"/>
    </row>
    <row r="89" spans="2:7" x14ac:dyDescent="0.25">
      <c r="B89" s="6" t="s">
        <v>12</v>
      </c>
      <c r="C89" s="8">
        <v>668</v>
      </c>
      <c r="D89" s="5"/>
      <c r="E89" s="46"/>
      <c r="F89" s="46"/>
      <c r="G89" s="46"/>
    </row>
    <row r="90" spans="2:7" x14ac:dyDescent="0.25">
      <c r="B90" s="6" t="s">
        <v>13</v>
      </c>
      <c r="C90" s="86">
        <v>869.45</v>
      </c>
      <c r="D90" s="5"/>
      <c r="E90" s="46"/>
      <c r="F90" s="46"/>
      <c r="G90" s="46"/>
    </row>
    <row r="91" spans="2:7" ht="15.75" thickBot="1" x14ac:dyDescent="0.3"/>
    <row r="92" spans="2:7" ht="15.75" thickBot="1" x14ac:dyDescent="0.3">
      <c r="B92" s="43" t="s">
        <v>14</v>
      </c>
      <c r="C92" s="44" t="s">
        <v>28</v>
      </c>
      <c r="D92" s="44" t="s">
        <v>16</v>
      </c>
      <c r="E92" s="44" t="s">
        <v>17</v>
      </c>
      <c r="F92" s="44" t="s">
        <v>18</v>
      </c>
      <c r="G92" s="45" t="s">
        <v>19</v>
      </c>
    </row>
    <row r="93" spans="2:7" x14ac:dyDescent="0.25">
      <c r="B93" s="20" t="s">
        <v>20</v>
      </c>
      <c r="C93" s="78">
        <f>C90</f>
        <v>869.45</v>
      </c>
      <c r="D93" s="88">
        <f>D2</f>
        <v>0</v>
      </c>
      <c r="E93" s="88">
        <f>C93*D93</f>
        <v>0</v>
      </c>
      <c r="F93" s="16">
        <f t="shared" ref="F93" si="20">E93*23/100</f>
        <v>0</v>
      </c>
      <c r="G93" s="17">
        <f t="shared" ref="G93" si="21">E93+F93</f>
        <v>0</v>
      </c>
    </row>
    <row r="94" spans="2:7" ht="15.75" thickBot="1" x14ac:dyDescent="0.3">
      <c r="B94" s="18"/>
      <c r="C94" s="2"/>
      <c r="D94" s="2"/>
      <c r="E94" s="2"/>
      <c r="F94" s="2"/>
      <c r="G94" s="19"/>
    </row>
    <row r="95" spans="2:7" x14ac:dyDescent="0.25">
      <c r="B95" s="20" t="s">
        <v>38</v>
      </c>
      <c r="C95" s="79">
        <f>C90*1000</f>
        <v>869450</v>
      </c>
      <c r="D95" s="22">
        <v>0.12330000000000001</v>
      </c>
      <c r="E95" s="16">
        <f t="shared" ref="E95:E100" si="22">C95*D95</f>
        <v>107203.18500000001</v>
      </c>
      <c r="F95" s="16">
        <f t="shared" ref="F95:F100" si="23">E95*23/100</f>
        <v>24656.732550000004</v>
      </c>
      <c r="G95" s="17">
        <f t="shared" ref="G95:G100" si="24">E95+F95</f>
        <v>131859.91755000001</v>
      </c>
    </row>
    <row r="96" spans="2:7" x14ac:dyDescent="0.25">
      <c r="B96" s="6" t="s">
        <v>30</v>
      </c>
      <c r="C96" s="80">
        <f>C90*1000</f>
        <v>869450</v>
      </c>
      <c r="D96" s="24">
        <v>1.2500000000000001E-2</v>
      </c>
      <c r="E96" s="25">
        <f t="shared" si="22"/>
        <v>10868.125</v>
      </c>
      <c r="F96" s="25">
        <f t="shared" si="23"/>
        <v>2499.6687499999998</v>
      </c>
      <c r="G96" s="26">
        <f t="shared" si="24"/>
        <v>13367.793750000001</v>
      </c>
    </row>
    <row r="97" spans="2:7" x14ac:dyDescent="0.25">
      <c r="B97" s="6" t="s">
        <v>22</v>
      </c>
      <c r="C97" s="24">
        <f>C89*C88</f>
        <v>8016</v>
      </c>
      <c r="D97" s="24">
        <v>1.65</v>
      </c>
      <c r="E97" s="25">
        <f t="shared" si="22"/>
        <v>13226.4</v>
      </c>
      <c r="F97" s="25">
        <f t="shared" si="23"/>
        <v>3042.0720000000001</v>
      </c>
      <c r="G97" s="26">
        <f t="shared" si="24"/>
        <v>16268.472</v>
      </c>
    </row>
    <row r="98" spans="2:7" x14ac:dyDescent="0.25">
      <c r="B98" s="6" t="s">
        <v>23</v>
      </c>
      <c r="C98" s="24">
        <f>C89*C88</f>
        <v>8016</v>
      </c>
      <c r="D98" s="24">
        <v>2.78</v>
      </c>
      <c r="E98" s="25">
        <f t="shared" si="22"/>
        <v>22284.48</v>
      </c>
      <c r="F98" s="25">
        <f t="shared" si="23"/>
        <v>5125.4304000000002</v>
      </c>
      <c r="G98" s="26">
        <f t="shared" si="24"/>
        <v>27409.910400000001</v>
      </c>
    </row>
    <row r="99" spans="2:7" x14ac:dyDescent="0.25">
      <c r="B99" s="6" t="s">
        <v>24</v>
      </c>
      <c r="C99" s="24">
        <f>C87*C88</f>
        <v>444</v>
      </c>
      <c r="D99" s="24">
        <v>3.84</v>
      </c>
      <c r="E99" s="25">
        <f t="shared" si="22"/>
        <v>1704.96</v>
      </c>
      <c r="F99" s="25">
        <f t="shared" si="23"/>
        <v>392.14080000000001</v>
      </c>
      <c r="G99" s="26">
        <f t="shared" si="24"/>
        <v>2097.1008000000002</v>
      </c>
    </row>
    <row r="100" spans="2:7" x14ac:dyDescent="0.25">
      <c r="B100" s="6" t="s">
        <v>25</v>
      </c>
      <c r="C100" s="27">
        <f>C90</f>
        <v>869.45</v>
      </c>
      <c r="D100" s="24">
        <v>0</v>
      </c>
      <c r="E100" s="25">
        <f t="shared" si="22"/>
        <v>0</v>
      </c>
      <c r="F100" s="25">
        <f t="shared" si="23"/>
        <v>0</v>
      </c>
      <c r="G100" s="26">
        <f t="shared" si="24"/>
        <v>0</v>
      </c>
    </row>
    <row r="101" spans="2:7" x14ac:dyDescent="0.25">
      <c r="B101" s="6" t="s">
        <v>26</v>
      </c>
      <c r="C101" s="28"/>
      <c r="D101" s="28"/>
      <c r="E101" s="25">
        <f>SUM(E95:E100)</f>
        <v>155287.15000000002</v>
      </c>
      <c r="F101" s="25">
        <f>SUM(F95:F100)</f>
        <v>35716.044500000004</v>
      </c>
      <c r="G101" s="26">
        <f>SUM(G95:G100)</f>
        <v>191003.19450000004</v>
      </c>
    </row>
    <row r="102" spans="2:7" ht="23.25" thickBot="1" x14ac:dyDescent="0.3">
      <c r="B102" s="29" t="s">
        <v>27</v>
      </c>
      <c r="C102" s="30"/>
      <c r="D102" s="31"/>
      <c r="E102" s="31"/>
      <c r="F102" s="31"/>
      <c r="G102" s="32">
        <f>G93+G101</f>
        <v>191003.19450000004</v>
      </c>
    </row>
    <row r="103" spans="2:7" ht="15.75" thickBot="1" x14ac:dyDescent="0.3">
      <c r="B103" s="33"/>
      <c r="C103" s="34"/>
      <c r="D103" s="35"/>
      <c r="E103" s="35"/>
      <c r="F103" s="35"/>
      <c r="G103" s="34"/>
    </row>
    <row r="104" spans="2:7" x14ac:dyDescent="0.25">
      <c r="B104" s="3" t="s">
        <v>9</v>
      </c>
      <c r="C104" s="4"/>
      <c r="D104" s="35"/>
      <c r="E104" s="35"/>
      <c r="F104" s="35"/>
      <c r="G104" s="34"/>
    </row>
    <row r="105" spans="2:7" x14ac:dyDescent="0.25">
      <c r="B105" s="6" t="s">
        <v>0</v>
      </c>
      <c r="C105" s="7" t="s">
        <v>1</v>
      </c>
      <c r="D105" s="35"/>
      <c r="E105" s="35"/>
      <c r="F105" s="35"/>
      <c r="G105" s="34"/>
    </row>
    <row r="106" spans="2:7" x14ac:dyDescent="0.25">
      <c r="B106" s="6" t="s">
        <v>10</v>
      </c>
      <c r="C106" s="8">
        <v>27</v>
      </c>
      <c r="D106" s="35"/>
      <c r="E106" s="35"/>
      <c r="F106" s="35"/>
      <c r="G106" s="34"/>
    </row>
    <row r="107" spans="2:7" x14ac:dyDescent="0.25">
      <c r="B107" s="6" t="s">
        <v>11</v>
      </c>
      <c r="C107" s="8">
        <v>12</v>
      </c>
      <c r="D107" s="35"/>
      <c r="E107" s="35"/>
      <c r="F107" s="35"/>
      <c r="G107" s="34"/>
    </row>
    <row r="108" spans="2:7" x14ac:dyDescent="0.25">
      <c r="B108" s="6" t="s">
        <v>12</v>
      </c>
      <c r="C108" s="8">
        <v>1787</v>
      </c>
      <c r="D108" s="35"/>
      <c r="E108" s="35"/>
      <c r="F108" s="35"/>
      <c r="G108" s="34"/>
    </row>
    <row r="109" spans="2:7" ht="15.75" thickBot="1" x14ac:dyDescent="0.3">
      <c r="B109" s="9" t="s">
        <v>13</v>
      </c>
      <c r="C109" s="10">
        <v>2885.279</v>
      </c>
      <c r="D109" s="35"/>
      <c r="E109" s="35"/>
      <c r="F109" s="35"/>
      <c r="G109" s="34"/>
    </row>
    <row r="110" spans="2:7" ht="15.75" thickBot="1" x14ac:dyDescent="0.3">
      <c r="B110" s="33"/>
      <c r="C110" s="34"/>
      <c r="D110" s="35"/>
      <c r="E110" s="35"/>
      <c r="F110" s="35"/>
      <c r="G110" s="34"/>
    </row>
    <row r="111" spans="2:7" ht="15.75" thickBot="1" x14ac:dyDescent="0.3">
      <c r="B111" s="43" t="s">
        <v>14</v>
      </c>
      <c r="C111" s="44" t="s">
        <v>28</v>
      </c>
      <c r="D111" s="44" t="s">
        <v>16</v>
      </c>
      <c r="E111" s="44" t="s">
        <v>17</v>
      </c>
      <c r="F111" s="44" t="s">
        <v>18</v>
      </c>
      <c r="G111" s="45" t="s">
        <v>19</v>
      </c>
    </row>
    <row r="112" spans="2:7" x14ac:dyDescent="0.25">
      <c r="B112" s="20" t="s">
        <v>20</v>
      </c>
      <c r="C112" s="78">
        <f>C109</f>
        <v>2885.279</v>
      </c>
      <c r="D112" s="88">
        <f>D2</f>
        <v>0</v>
      </c>
      <c r="E112" s="88">
        <f>C112*D112</f>
        <v>0</v>
      </c>
      <c r="F112" s="16">
        <f t="shared" ref="F112" si="25">E112*23/100</f>
        <v>0</v>
      </c>
      <c r="G112" s="17">
        <f t="shared" ref="G112" si="26">E112+F112</f>
        <v>0</v>
      </c>
    </row>
    <row r="113" spans="2:7" ht="15.75" thickBot="1" x14ac:dyDescent="0.3">
      <c r="B113" s="18"/>
      <c r="C113" s="2"/>
      <c r="D113" s="2"/>
      <c r="E113" s="2"/>
      <c r="F113" s="2"/>
      <c r="G113" s="19"/>
    </row>
    <row r="114" spans="2:7" x14ac:dyDescent="0.25">
      <c r="B114" s="20" t="s">
        <v>29</v>
      </c>
      <c r="C114" s="79">
        <f>C109*1000</f>
        <v>2885279</v>
      </c>
      <c r="D114" s="22">
        <v>9.5799999999999996E-2</v>
      </c>
      <c r="E114" s="16">
        <f t="shared" ref="E114:E119" si="27">C114*D114</f>
        <v>276409.72820000001</v>
      </c>
      <c r="F114" s="16">
        <f t="shared" ref="F114:F119" si="28">E114*23/100</f>
        <v>63574.237486000005</v>
      </c>
      <c r="G114" s="17">
        <f t="shared" ref="G114:G119" si="29">E114+F114</f>
        <v>339983.96568600001</v>
      </c>
    </row>
    <row r="115" spans="2:7" x14ac:dyDescent="0.25">
      <c r="B115" s="6" t="s">
        <v>30</v>
      </c>
      <c r="C115" s="80">
        <f>C109*1000</f>
        <v>2885279</v>
      </c>
      <c r="D115" s="24">
        <v>1.2500000000000001E-2</v>
      </c>
      <c r="E115" s="25">
        <f t="shared" si="27"/>
        <v>36065.987500000003</v>
      </c>
      <c r="F115" s="25">
        <f t="shared" si="28"/>
        <v>8295.1771250000002</v>
      </c>
      <c r="G115" s="26">
        <f t="shared" si="29"/>
        <v>44361.164625000005</v>
      </c>
    </row>
    <row r="116" spans="2:7" x14ac:dyDescent="0.25">
      <c r="B116" s="6" t="s">
        <v>22</v>
      </c>
      <c r="C116" s="24">
        <f>C108*C107</f>
        <v>21444</v>
      </c>
      <c r="D116" s="24">
        <v>1.65</v>
      </c>
      <c r="E116" s="25">
        <f t="shared" si="27"/>
        <v>35382.6</v>
      </c>
      <c r="F116" s="25">
        <f t="shared" si="28"/>
        <v>8137.9979999999996</v>
      </c>
      <c r="G116" s="26">
        <f t="shared" si="29"/>
        <v>43520.597999999998</v>
      </c>
    </row>
    <row r="117" spans="2:7" x14ac:dyDescent="0.25">
      <c r="B117" s="6" t="s">
        <v>23</v>
      </c>
      <c r="C117" s="24">
        <f>C108*C107</f>
        <v>21444</v>
      </c>
      <c r="D117" s="24">
        <v>11.48</v>
      </c>
      <c r="E117" s="25">
        <f t="shared" si="27"/>
        <v>246177.12</v>
      </c>
      <c r="F117" s="25">
        <f t="shared" si="28"/>
        <v>56620.7376</v>
      </c>
      <c r="G117" s="26">
        <f t="shared" si="29"/>
        <v>302797.85759999999</v>
      </c>
    </row>
    <row r="118" spans="2:7" x14ac:dyDescent="0.25">
      <c r="B118" s="6" t="s">
        <v>24</v>
      </c>
      <c r="C118" s="24">
        <f>C106*C107</f>
        <v>324</v>
      </c>
      <c r="D118" s="27">
        <v>13</v>
      </c>
      <c r="E118" s="25">
        <f t="shared" si="27"/>
        <v>4212</v>
      </c>
      <c r="F118" s="25">
        <f t="shared" si="28"/>
        <v>968.76</v>
      </c>
      <c r="G118" s="26">
        <f t="shared" si="29"/>
        <v>5180.76</v>
      </c>
    </row>
    <row r="119" spans="2:7" x14ac:dyDescent="0.25">
      <c r="B119" s="6" t="s">
        <v>25</v>
      </c>
      <c r="C119" s="73">
        <f>C109</f>
        <v>2885.279</v>
      </c>
      <c r="D119" s="24">
        <v>0</v>
      </c>
      <c r="E119" s="25">
        <f t="shared" si="27"/>
        <v>0</v>
      </c>
      <c r="F119" s="25">
        <f t="shared" si="28"/>
        <v>0</v>
      </c>
      <c r="G119" s="26">
        <f t="shared" si="29"/>
        <v>0</v>
      </c>
    </row>
    <row r="120" spans="2:7" x14ac:dyDescent="0.25">
      <c r="B120" s="6" t="s">
        <v>26</v>
      </c>
      <c r="C120" s="28"/>
      <c r="D120" s="28"/>
      <c r="E120" s="25">
        <f>SUM(E113:E119)</f>
        <v>598247.43570000003</v>
      </c>
      <c r="F120" s="25">
        <f>SUM(F113:F119)</f>
        <v>137596.91021100001</v>
      </c>
      <c r="G120" s="26">
        <f>SUM(G113:G119)</f>
        <v>735844.34591100004</v>
      </c>
    </row>
    <row r="121" spans="2:7" ht="23.25" thickBot="1" x14ac:dyDescent="0.3">
      <c r="B121" s="29" t="s">
        <v>27</v>
      </c>
      <c r="C121" s="30"/>
      <c r="D121" s="31"/>
      <c r="E121" s="31"/>
      <c r="F121" s="31"/>
      <c r="G121" s="32">
        <f>G112+G120</f>
        <v>735844.34591100004</v>
      </c>
    </row>
    <row r="123" spans="2:7" ht="15.75" thickBot="1" x14ac:dyDescent="0.3"/>
    <row r="124" spans="2:7" x14ac:dyDescent="0.25">
      <c r="B124" s="3" t="s">
        <v>9</v>
      </c>
      <c r="C124" s="4"/>
    </row>
    <row r="125" spans="2:7" x14ac:dyDescent="0.25">
      <c r="B125" s="6" t="s">
        <v>0</v>
      </c>
      <c r="C125" s="7" t="s">
        <v>7</v>
      </c>
    </row>
    <row r="126" spans="2:7" x14ac:dyDescent="0.25">
      <c r="B126" s="6" t="s">
        <v>10</v>
      </c>
      <c r="C126" s="8">
        <v>10</v>
      </c>
    </row>
    <row r="127" spans="2:7" x14ac:dyDescent="0.25">
      <c r="B127" s="6" t="s">
        <v>11</v>
      </c>
      <c r="C127" s="8">
        <v>12</v>
      </c>
    </row>
    <row r="128" spans="2:7" x14ac:dyDescent="0.25">
      <c r="B128" s="6" t="s">
        <v>12</v>
      </c>
      <c r="C128" s="8">
        <v>856</v>
      </c>
    </row>
    <row r="129" spans="2:7" x14ac:dyDescent="0.25">
      <c r="B129" s="6" t="s">
        <v>13</v>
      </c>
      <c r="C129" s="8">
        <v>1750</v>
      </c>
    </row>
    <row r="130" spans="2:7" ht="15.75" thickBot="1" x14ac:dyDescent="0.3"/>
    <row r="131" spans="2:7" ht="15.75" thickBot="1" x14ac:dyDescent="0.3">
      <c r="B131" s="43" t="s">
        <v>14</v>
      </c>
      <c r="C131" s="44" t="s">
        <v>28</v>
      </c>
      <c r="D131" s="44" t="s">
        <v>16</v>
      </c>
      <c r="E131" s="44" t="s">
        <v>17</v>
      </c>
      <c r="F131" s="44" t="s">
        <v>18</v>
      </c>
      <c r="G131" s="45" t="s">
        <v>19</v>
      </c>
    </row>
    <row r="132" spans="2:7" x14ac:dyDescent="0.25">
      <c r="B132" s="20" t="s">
        <v>20</v>
      </c>
      <c r="C132" s="79">
        <f>C129</f>
        <v>1750</v>
      </c>
      <c r="D132" s="89">
        <f>D2</f>
        <v>0</v>
      </c>
      <c r="E132" s="89">
        <f>C132*D132</f>
        <v>0</v>
      </c>
      <c r="F132" s="16">
        <f t="shared" ref="F132" si="30">E132*23/100</f>
        <v>0</v>
      </c>
      <c r="G132" s="17">
        <f t="shared" ref="G132" si="31">E132+F132</f>
        <v>0</v>
      </c>
    </row>
    <row r="133" spans="2:7" ht="15.75" thickBot="1" x14ac:dyDescent="0.3">
      <c r="B133" s="18"/>
      <c r="C133" s="2"/>
      <c r="D133" s="2"/>
      <c r="E133" s="2"/>
      <c r="F133" s="2"/>
      <c r="G133" s="19"/>
    </row>
    <row r="134" spans="2:7" x14ac:dyDescent="0.25">
      <c r="B134" s="20" t="s">
        <v>39</v>
      </c>
      <c r="C134" s="79">
        <f>C129*1000</f>
        <v>1750000</v>
      </c>
      <c r="D134" s="22">
        <v>9.5799999999999996E-2</v>
      </c>
      <c r="E134" s="16">
        <f t="shared" ref="E134:E139" si="32">C134*D134</f>
        <v>167650</v>
      </c>
      <c r="F134" s="16">
        <f t="shared" ref="F134:F139" si="33">E134*23/100</f>
        <v>38559.5</v>
      </c>
      <c r="G134" s="17">
        <f t="shared" ref="G134:G139" si="34">E134+F134</f>
        <v>206209.5</v>
      </c>
    </row>
    <row r="135" spans="2:7" x14ac:dyDescent="0.25">
      <c r="B135" s="6" t="s">
        <v>30</v>
      </c>
      <c r="C135" s="80">
        <f>C129*1000</f>
        <v>1750000</v>
      </c>
      <c r="D135" s="24">
        <v>1.2500000000000001E-2</v>
      </c>
      <c r="E135" s="25">
        <f t="shared" si="32"/>
        <v>21875</v>
      </c>
      <c r="F135" s="25">
        <f t="shared" si="33"/>
        <v>5031.25</v>
      </c>
      <c r="G135" s="26">
        <f t="shared" si="34"/>
        <v>26906.25</v>
      </c>
    </row>
    <row r="136" spans="2:7" x14ac:dyDescent="0.25">
      <c r="B136" s="6" t="s">
        <v>22</v>
      </c>
      <c r="C136" s="24">
        <f>C128*C127</f>
        <v>10272</v>
      </c>
      <c r="D136" s="24">
        <v>1.65</v>
      </c>
      <c r="E136" s="25">
        <f t="shared" si="32"/>
        <v>16948.8</v>
      </c>
      <c r="F136" s="25">
        <f t="shared" si="33"/>
        <v>3898.2239999999997</v>
      </c>
      <c r="G136" s="26">
        <f t="shared" si="34"/>
        <v>20847.023999999998</v>
      </c>
    </row>
    <row r="137" spans="2:7" x14ac:dyDescent="0.25">
      <c r="B137" s="6" t="s">
        <v>23</v>
      </c>
      <c r="C137" s="24">
        <f>C128*C127</f>
        <v>10272</v>
      </c>
      <c r="D137" s="24">
        <v>11.48</v>
      </c>
      <c r="E137" s="25">
        <f t="shared" si="32"/>
        <v>117922.56</v>
      </c>
      <c r="F137" s="25">
        <f t="shared" si="33"/>
        <v>27122.1888</v>
      </c>
      <c r="G137" s="26">
        <f t="shared" si="34"/>
        <v>145044.7488</v>
      </c>
    </row>
    <row r="138" spans="2:7" x14ac:dyDescent="0.25">
      <c r="B138" s="6" t="s">
        <v>24</v>
      </c>
      <c r="C138" s="24">
        <f>C126*C127</f>
        <v>120</v>
      </c>
      <c r="D138" s="27">
        <v>13</v>
      </c>
      <c r="E138" s="25">
        <f t="shared" si="32"/>
        <v>1560</v>
      </c>
      <c r="F138" s="25">
        <f t="shared" si="33"/>
        <v>358.8</v>
      </c>
      <c r="G138" s="26">
        <f t="shared" si="34"/>
        <v>1918.8</v>
      </c>
    </row>
    <row r="139" spans="2:7" x14ac:dyDescent="0.25">
      <c r="B139" s="6" t="s">
        <v>25</v>
      </c>
      <c r="C139" s="27">
        <f>C129</f>
        <v>1750</v>
      </c>
      <c r="D139" s="24">
        <v>0</v>
      </c>
      <c r="E139" s="25">
        <f t="shared" si="32"/>
        <v>0</v>
      </c>
      <c r="F139" s="25">
        <f t="shared" si="33"/>
        <v>0</v>
      </c>
      <c r="G139" s="26">
        <f t="shared" si="34"/>
        <v>0</v>
      </c>
    </row>
    <row r="140" spans="2:7" x14ac:dyDescent="0.25">
      <c r="B140" s="6" t="s">
        <v>26</v>
      </c>
      <c r="C140" s="28"/>
      <c r="D140" s="28"/>
      <c r="E140" s="25">
        <f>SUM(E134:E139)</f>
        <v>325956.36</v>
      </c>
      <c r="F140" s="25">
        <f>SUM(F134:F139)</f>
        <v>74969.962800000008</v>
      </c>
      <c r="G140" s="26">
        <f>SUM(G134:G139)</f>
        <v>400926.32280000002</v>
      </c>
    </row>
    <row r="141" spans="2:7" ht="23.25" thickBot="1" x14ac:dyDescent="0.3">
      <c r="B141" s="29" t="s">
        <v>27</v>
      </c>
      <c r="C141" s="30"/>
      <c r="D141" s="31"/>
      <c r="E141" s="31"/>
      <c r="F141" s="31"/>
      <c r="G141" s="32">
        <f>G132+G140</f>
        <v>400926.32280000002</v>
      </c>
    </row>
    <row r="142" spans="2:7" x14ac:dyDescent="0.25">
      <c r="B142" s="33"/>
      <c r="C142" s="34"/>
      <c r="D142" s="35"/>
      <c r="E142" s="35"/>
      <c r="F142" s="35"/>
      <c r="G142" s="34"/>
    </row>
    <row r="143" spans="2:7" ht="15.75" thickBot="1" x14ac:dyDescent="0.3">
      <c r="B143" s="33"/>
      <c r="C143" s="34"/>
      <c r="D143" s="35"/>
      <c r="E143" s="35"/>
      <c r="F143" s="35"/>
      <c r="G143" s="34"/>
    </row>
    <row r="144" spans="2:7" s="82" customFormat="1" x14ac:dyDescent="0.25">
      <c r="B144" s="3" t="s">
        <v>9</v>
      </c>
      <c r="C144" s="4"/>
      <c r="D144" s="35"/>
      <c r="E144" s="35"/>
      <c r="F144" s="35"/>
      <c r="G144" s="34"/>
    </row>
    <row r="145" spans="2:7" s="82" customFormat="1" x14ac:dyDescent="0.25">
      <c r="B145" s="6" t="s">
        <v>0</v>
      </c>
      <c r="C145" s="7" t="s">
        <v>4</v>
      </c>
      <c r="D145" s="35"/>
      <c r="E145" s="35"/>
      <c r="F145" s="35"/>
      <c r="G145" s="34"/>
    </row>
    <row r="146" spans="2:7" s="82" customFormat="1" x14ac:dyDescent="0.25">
      <c r="B146" s="6" t="s">
        <v>40</v>
      </c>
      <c r="C146" s="8">
        <v>2</v>
      </c>
      <c r="D146" s="35"/>
      <c r="E146" s="35"/>
      <c r="F146" s="35"/>
      <c r="G146" s="34"/>
    </row>
    <row r="147" spans="2:7" s="82" customFormat="1" x14ac:dyDescent="0.25">
      <c r="B147" s="6" t="s">
        <v>11</v>
      </c>
      <c r="C147" s="8">
        <v>12</v>
      </c>
      <c r="D147" s="35"/>
      <c r="E147" s="35"/>
      <c r="F147" s="35"/>
      <c r="G147" s="34"/>
    </row>
    <row r="148" spans="2:7" s="82" customFormat="1" x14ac:dyDescent="0.25">
      <c r="B148" s="6" t="s">
        <v>12</v>
      </c>
      <c r="C148" s="8">
        <v>12</v>
      </c>
      <c r="D148" s="35"/>
      <c r="E148" s="35"/>
      <c r="F148" s="35"/>
      <c r="G148" s="34"/>
    </row>
    <row r="149" spans="2:7" s="82" customFormat="1" ht="15.75" thickBot="1" x14ac:dyDescent="0.3">
      <c r="B149" s="9" t="s">
        <v>13</v>
      </c>
      <c r="C149" s="77">
        <v>1.7</v>
      </c>
      <c r="D149" s="35"/>
      <c r="E149" s="35"/>
      <c r="F149" s="35"/>
      <c r="G149" s="34"/>
    </row>
    <row r="150" spans="2:7" s="82" customFormat="1" ht="15.75" thickBot="1" x14ac:dyDescent="0.3"/>
    <row r="151" spans="2:7" s="82" customFormat="1" ht="15.75" thickBot="1" x14ac:dyDescent="0.3">
      <c r="B151" s="43" t="s">
        <v>14</v>
      </c>
      <c r="C151" s="44" t="s">
        <v>28</v>
      </c>
      <c r="D151" s="44" t="s">
        <v>16</v>
      </c>
      <c r="E151" s="44" t="s">
        <v>17</v>
      </c>
      <c r="F151" s="44" t="s">
        <v>18</v>
      </c>
      <c r="G151" s="45" t="s">
        <v>19</v>
      </c>
    </row>
    <row r="152" spans="2:7" s="82" customFormat="1" x14ac:dyDescent="0.25">
      <c r="B152" s="20" t="s">
        <v>20</v>
      </c>
      <c r="C152" s="78">
        <f>C149</f>
        <v>1.7</v>
      </c>
      <c r="D152" s="89">
        <f>D2</f>
        <v>0</v>
      </c>
      <c r="E152" s="89">
        <f>C152*D152</f>
        <v>0</v>
      </c>
      <c r="F152" s="16">
        <f t="shared" ref="F152" si="35">E152*23/100</f>
        <v>0</v>
      </c>
      <c r="G152" s="17">
        <f t="shared" ref="G152" si="36">E152+F152</f>
        <v>0</v>
      </c>
    </row>
    <row r="153" spans="2:7" s="82" customFormat="1" ht="15.75" thickBot="1" x14ac:dyDescent="0.3">
      <c r="B153" s="18"/>
      <c r="C153" s="2"/>
      <c r="D153" s="2"/>
      <c r="E153" s="2"/>
      <c r="F153" s="2"/>
      <c r="G153" s="19"/>
    </row>
    <row r="154" spans="2:7" s="82" customFormat="1" x14ac:dyDescent="0.25">
      <c r="B154" s="20" t="s">
        <v>31</v>
      </c>
      <c r="C154" s="21">
        <f>C149*1000</f>
        <v>1700</v>
      </c>
      <c r="D154" s="22">
        <v>0.16289999999999999</v>
      </c>
      <c r="E154" s="16">
        <f>C154*D154</f>
        <v>276.93</v>
      </c>
      <c r="F154" s="16">
        <f>E154*23/100</f>
        <v>63.693900000000006</v>
      </c>
      <c r="G154" s="17">
        <f>E154+F154</f>
        <v>340.62389999999999</v>
      </c>
    </row>
    <row r="155" spans="2:7" s="82" customFormat="1" x14ac:dyDescent="0.25">
      <c r="B155" s="6" t="s">
        <v>30</v>
      </c>
      <c r="C155" s="23">
        <f>C149*1000</f>
        <v>1700</v>
      </c>
      <c r="D155" s="24">
        <v>1.2500000000000001E-2</v>
      </c>
      <c r="E155" s="25">
        <f>C155*D155</f>
        <v>21.25</v>
      </c>
      <c r="F155" s="25">
        <f>E155*23/100</f>
        <v>4.8875000000000002</v>
      </c>
      <c r="G155" s="26">
        <f>E155+F155</f>
        <v>26.137499999999999</v>
      </c>
    </row>
    <row r="156" spans="2:7" s="82" customFormat="1" x14ac:dyDescent="0.25">
      <c r="B156" s="6" t="s">
        <v>41</v>
      </c>
      <c r="C156" s="24">
        <f>C147*C146</f>
        <v>24</v>
      </c>
      <c r="D156" s="27">
        <v>1.9</v>
      </c>
      <c r="E156" s="25">
        <f>C156*D156</f>
        <v>45.599999999999994</v>
      </c>
      <c r="F156" s="25">
        <f>E156*23/100</f>
        <v>10.488</v>
      </c>
      <c r="G156" s="26">
        <f>E156+F156</f>
        <v>56.087999999999994</v>
      </c>
    </row>
    <row r="157" spans="2:7" s="82" customFormat="1" x14ac:dyDescent="0.25">
      <c r="B157" s="6" t="s">
        <v>42</v>
      </c>
      <c r="C157" s="24">
        <f>C147*C146</f>
        <v>24</v>
      </c>
      <c r="D157" s="24">
        <v>3.04</v>
      </c>
      <c r="E157" s="25">
        <f>C157*D157</f>
        <v>72.960000000000008</v>
      </c>
      <c r="F157" s="25">
        <f>E157*23/100</f>
        <v>16.780800000000003</v>
      </c>
      <c r="G157" s="26">
        <f>E157+F157</f>
        <v>89.740800000000007</v>
      </c>
    </row>
    <row r="158" spans="2:7" s="82" customFormat="1" x14ac:dyDescent="0.25">
      <c r="B158" s="6" t="s">
        <v>24</v>
      </c>
      <c r="C158" s="24">
        <f>C146*C147</f>
        <v>24</v>
      </c>
      <c r="D158" s="24">
        <v>3.84</v>
      </c>
      <c r="E158" s="25">
        <f>C158*D158</f>
        <v>92.16</v>
      </c>
      <c r="F158" s="25">
        <f>E158*23/100</f>
        <v>21.1968</v>
      </c>
      <c r="G158" s="26">
        <f>E158+F158</f>
        <v>113.35679999999999</v>
      </c>
    </row>
    <row r="159" spans="2:7" s="82" customFormat="1" x14ac:dyDescent="0.25">
      <c r="B159" s="6" t="s">
        <v>25</v>
      </c>
      <c r="C159" s="27">
        <f>C149</f>
        <v>1.7</v>
      </c>
      <c r="D159" s="24">
        <v>0</v>
      </c>
      <c r="E159" s="25">
        <f t="shared" ref="E159" si="37">C159*D159</f>
        <v>0</v>
      </c>
      <c r="F159" s="25">
        <f t="shared" ref="F159" si="38">E159*23/100</f>
        <v>0</v>
      </c>
      <c r="G159" s="26">
        <f t="shared" ref="G159" si="39">E159+F159</f>
        <v>0</v>
      </c>
    </row>
    <row r="160" spans="2:7" s="82" customFormat="1" x14ac:dyDescent="0.25">
      <c r="B160" s="6" t="s">
        <v>26</v>
      </c>
      <c r="C160" s="28"/>
      <c r="D160" s="28"/>
      <c r="E160" s="25">
        <f>SUM(E154:E159)</f>
        <v>508.9</v>
      </c>
      <c r="F160" s="25">
        <f>SUM(F154:F159)</f>
        <v>117.047</v>
      </c>
      <c r="G160" s="26">
        <f>SUM(G154:G159)</f>
        <v>625.947</v>
      </c>
    </row>
    <row r="161" spans="2:7" s="82" customFormat="1" ht="23.25" thickBot="1" x14ac:dyDescent="0.3">
      <c r="B161" s="29" t="s">
        <v>27</v>
      </c>
      <c r="C161" s="30"/>
      <c r="D161" s="31"/>
      <c r="E161" s="31"/>
      <c r="F161" s="31"/>
      <c r="G161" s="32">
        <f>G152+G160</f>
        <v>625.947</v>
      </c>
    </row>
    <row r="162" spans="2:7" s="82" customFormat="1" x14ac:dyDescent="0.25">
      <c r="B162" s="33"/>
      <c r="C162" s="34"/>
      <c r="D162" s="35"/>
      <c r="E162" s="35"/>
      <c r="F162" s="35"/>
      <c r="G162" s="34"/>
    </row>
    <row r="163" spans="2:7" s="82" customFormat="1" ht="15.75" thickBot="1" x14ac:dyDescent="0.3">
      <c r="B163" s="33"/>
      <c r="C163" s="34"/>
      <c r="D163" s="35"/>
      <c r="E163" s="35"/>
      <c r="F163" s="35"/>
      <c r="G163" s="34"/>
    </row>
    <row r="164" spans="2:7" s="82" customFormat="1" x14ac:dyDescent="0.25">
      <c r="B164" s="3" t="s">
        <v>9</v>
      </c>
      <c r="C164" s="4"/>
      <c r="D164" s="35"/>
      <c r="E164" s="35"/>
      <c r="F164" s="35"/>
      <c r="G164" s="34"/>
    </row>
    <row r="165" spans="2:7" s="82" customFormat="1" x14ac:dyDescent="0.25">
      <c r="B165" s="6" t="s">
        <v>0</v>
      </c>
      <c r="C165" s="7" t="s">
        <v>4</v>
      </c>
      <c r="D165" s="35"/>
      <c r="E165" s="35"/>
      <c r="F165" s="35"/>
      <c r="G165" s="34"/>
    </row>
    <row r="166" spans="2:7" s="82" customFormat="1" x14ac:dyDescent="0.25">
      <c r="B166" s="6" t="s">
        <v>43</v>
      </c>
      <c r="C166" s="8">
        <v>4</v>
      </c>
      <c r="D166" s="35"/>
      <c r="E166" s="35"/>
      <c r="F166" s="35"/>
      <c r="G166" s="34"/>
    </row>
    <row r="167" spans="2:7" s="82" customFormat="1" x14ac:dyDescent="0.25">
      <c r="B167" s="6" t="s">
        <v>11</v>
      </c>
      <c r="C167" s="8">
        <v>12</v>
      </c>
      <c r="D167" s="35"/>
      <c r="E167" s="35"/>
      <c r="F167" s="35"/>
      <c r="G167" s="34"/>
    </row>
    <row r="168" spans="2:7" s="82" customFormat="1" x14ac:dyDescent="0.25">
      <c r="B168" s="6" t="s">
        <v>12</v>
      </c>
      <c r="C168" s="8">
        <v>92</v>
      </c>
      <c r="D168" s="35"/>
      <c r="E168" s="35"/>
      <c r="F168" s="35"/>
      <c r="G168" s="34"/>
    </row>
    <row r="169" spans="2:7" s="82" customFormat="1" ht="15.75" thickBot="1" x14ac:dyDescent="0.3">
      <c r="B169" s="9" t="s">
        <v>13</v>
      </c>
      <c r="C169" s="10">
        <v>78.897000000000006</v>
      </c>
      <c r="D169" s="35"/>
      <c r="E169" s="35"/>
      <c r="F169" s="35"/>
      <c r="G169" s="34"/>
    </row>
    <row r="170" spans="2:7" s="82" customFormat="1" ht="15.75" thickBot="1" x14ac:dyDescent="0.3"/>
    <row r="171" spans="2:7" s="82" customFormat="1" ht="15.75" thickBot="1" x14ac:dyDescent="0.3">
      <c r="B171" s="43" t="s">
        <v>14</v>
      </c>
      <c r="C171" s="44" t="s">
        <v>28</v>
      </c>
      <c r="D171" s="44" t="s">
        <v>16</v>
      </c>
      <c r="E171" s="44" t="s">
        <v>17</v>
      </c>
      <c r="F171" s="44" t="s">
        <v>18</v>
      </c>
      <c r="G171" s="45" t="s">
        <v>19</v>
      </c>
    </row>
    <row r="172" spans="2:7" s="82" customFormat="1" x14ac:dyDescent="0.25">
      <c r="B172" s="20" t="s">
        <v>20</v>
      </c>
      <c r="C172" s="78">
        <f>C169</f>
        <v>78.897000000000006</v>
      </c>
      <c r="D172" s="89">
        <f>D2</f>
        <v>0</v>
      </c>
      <c r="E172" s="89">
        <f>C172*D172</f>
        <v>0</v>
      </c>
      <c r="F172" s="16">
        <f t="shared" ref="F172" si="40">E172*23/100</f>
        <v>0</v>
      </c>
      <c r="G172" s="17">
        <f t="shared" ref="G172" si="41">E172+F172</f>
        <v>0</v>
      </c>
    </row>
    <row r="173" spans="2:7" s="82" customFormat="1" ht="15.75" thickBot="1" x14ac:dyDescent="0.3">
      <c r="B173" s="18"/>
      <c r="C173" s="2"/>
      <c r="D173" s="2"/>
      <c r="E173" s="2"/>
      <c r="F173" s="2"/>
      <c r="G173" s="19"/>
    </row>
    <row r="174" spans="2:7" s="82" customFormat="1" x14ac:dyDescent="0.25">
      <c r="B174" s="20" t="s">
        <v>31</v>
      </c>
      <c r="C174" s="79">
        <f>C169*1000</f>
        <v>78897</v>
      </c>
      <c r="D174" s="22">
        <v>0.16289999999999999</v>
      </c>
      <c r="E174" s="16">
        <f>C174*D174</f>
        <v>12852.3213</v>
      </c>
      <c r="F174" s="16">
        <f>E174*23/100</f>
        <v>2956.033899</v>
      </c>
      <c r="G174" s="17">
        <f>E174+F174</f>
        <v>15808.355199</v>
      </c>
    </row>
    <row r="175" spans="2:7" s="82" customFormat="1" x14ac:dyDescent="0.25">
      <c r="B175" s="6" t="s">
        <v>30</v>
      </c>
      <c r="C175" s="83">
        <f>C169*1000</f>
        <v>78897</v>
      </c>
      <c r="D175" s="24">
        <v>1.2500000000000001E-2</v>
      </c>
      <c r="E175" s="25">
        <f>C175*D175</f>
        <v>986.21250000000009</v>
      </c>
      <c r="F175" s="25">
        <f>E175*23/100</f>
        <v>226.82887500000001</v>
      </c>
      <c r="G175" s="26">
        <f>E175+F175</f>
        <v>1213.041375</v>
      </c>
    </row>
    <row r="176" spans="2:7" s="82" customFormat="1" x14ac:dyDescent="0.25">
      <c r="B176" s="6" t="s">
        <v>41</v>
      </c>
      <c r="C176" s="24">
        <f>C167*C166</f>
        <v>48</v>
      </c>
      <c r="D176" s="27">
        <v>6.5</v>
      </c>
      <c r="E176" s="25">
        <f>C176*D176</f>
        <v>312</v>
      </c>
      <c r="F176" s="25">
        <f>E176*23/100</f>
        <v>71.760000000000005</v>
      </c>
      <c r="G176" s="26">
        <f>E176+F176</f>
        <v>383.76</v>
      </c>
    </row>
    <row r="177" spans="2:7" s="82" customFormat="1" x14ac:dyDescent="0.25">
      <c r="B177" s="6" t="s">
        <v>42</v>
      </c>
      <c r="C177" s="24">
        <f>C167*C166</f>
        <v>48</v>
      </c>
      <c r="D177" s="24">
        <v>4.6500000000000004</v>
      </c>
      <c r="E177" s="25">
        <f>C177*D177</f>
        <v>223.20000000000002</v>
      </c>
      <c r="F177" s="25">
        <f>E177*23/100</f>
        <v>51.336000000000006</v>
      </c>
      <c r="G177" s="26">
        <f>E177+F177</f>
        <v>274.536</v>
      </c>
    </row>
    <row r="178" spans="2:7" s="82" customFormat="1" x14ac:dyDescent="0.25">
      <c r="B178" s="6" t="s">
        <v>24</v>
      </c>
      <c r="C178" s="24">
        <f>C166*C167</f>
        <v>48</v>
      </c>
      <c r="D178" s="24">
        <v>3.84</v>
      </c>
      <c r="E178" s="25">
        <f>C178*D178</f>
        <v>184.32</v>
      </c>
      <c r="F178" s="25">
        <f>E178*23/100</f>
        <v>42.393599999999999</v>
      </c>
      <c r="G178" s="26">
        <f>E178+F178</f>
        <v>226.71359999999999</v>
      </c>
    </row>
    <row r="179" spans="2:7" s="82" customFormat="1" x14ac:dyDescent="0.25">
      <c r="B179" s="6" t="s">
        <v>25</v>
      </c>
      <c r="C179" s="27">
        <f>C169</f>
        <v>78.897000000000006</v>
      </c>
      <c r="D179" s="24">
        <v>0</v>
      </c>
      <c r="E179" s="25">
        <f t="shared" ref="E179" si="42">C179*D179</f>
        <v>0</v>
      </c>
      <c r="F179" s="25">
        <f t="shared" ref="F179" si="43">E179*23/100</f>
        <v>0</v>
      </c>
      <c r="G179" s="26">
        <f t="shared" ref="G179" si="44">E179+F179</f>
        <v>0</v>
      </c>
    </row>
    <row r="180" spans="2:7" s="82" customFormat="1" x14ac:dyDescent="0.25">
      <c r="B180" s="6" t="s">
        <v>26</v>
      </c>
      <c r="C180" s="28"/>
      <c r="D180" s="28"/>
      <c r="E180" s="25">
        <f>SUM(E174:E179)</f>
        <v>14558.0538</v>
      </c>
      <c r="F180" s="25">
        <f>SUM(F174:F179)</f>
        <v>3348.3523740000001</v>
      </c>
      <c r="G180" s="26">
        <f>SUM(G174:G179)</f>
        <v>17906.406173999996</v>
      </c>
    </row>
    <row r="181" spans="2:7" s="82" customFormat="1" ht="23.25" thickBot="1" x14ac:dyDescent="0.3">
      <c r="B181" s="29" t="s">
        <v>27</v>
      </c>
      <c r="C181" s="30"/>
      <c r="D181" s="31"/>
      <c r="E181" s="31"/>
      <c r="F181" s="31"/>
      <c r="G181" s="32">
        <f>G172+G180</f>
        <v>17906.406173999996</v>
      </c>
    </row>
    <row r="182" spans="2:7" x14ac:dyDescent="0.25">
      <c r="B182" s="81"/>
      <c r="C182" s="75"/>
      <c r="D182" s="74"/>
      <c r="E182" s="74"/>
      <c r="F182" s="74"/>
      <c r="G182" s="75"/>
    </row>
    <row r="183" spans="2:7" ht="15.75" thickBot="1" x14ac:dyDescent="0.3">
      <c r="B183" s="33"/>
      <c r="C183" s="34"/>
      <c r="D183" s="35"/>
      <c r="E183" s="35"/>
      <c r="F183" s="35"/>
      <c r="G183" s="34"/>
    </row>
    <row r="184" spans="2:7" x14ac:dyDescent="0.25">
      <c r="B184" s="3" t="s">
        <v>9</v>
      </c>
      <c r="C184" s="4"/>
      <c r="D184" s="35"/>
      <c r="E184" s="35"/>
      <c r="F184" s="35"/>
      <c r="G184" s="34"/>
    </row>
    <row r="185" spans="2:7" x14ac:dyDescent="0.25">
      <c r="B185" s="6" t="s">
        <v>0</v>
      </c>
      <c r="C185" s="7" t="s">
        <v>32</v>
      </c>
      <c r="D185" s="35"/>
      <c r="E185" s="35"/>
      <c r="F185" s="35"/>
      <c r="G185" s="34"/>
    </row>
    <row r="186" spans="2:7" x14ac:dyDescent="0.25">
      <c r="B186" s="6" t="s">
        <v>10</v>
      </c>
      <c r="C186" s="8">
        <v>1</v>
      </c>
      <c r="D186" s="35"/>
      <c r="E186" s="35"/>
      <c r="F186" s="35"/>
      <c r="G186" s="34"/>
    </row>
    <row r="187" spans="2:7" x14ac:dyDescent="0.25">
      <c r="B187" s="6" t="s">
        <v>11</v>
      </c>
      <c r="C187" s="8">
        <v>12</v>
      </c>
      <c r="D187" s="35"/>
      <c r="E187" s="35"/>
      <c r="F187" s="35"/>
      <c r="G187" s="34"/>
    </row>
    <row r="188" spans="2:7" x14ac:dyDescent="0.25">
      <c r="B188" s="6" t="s">
        <v>12</v>
      </c>
      <c r="C188" s="8">
        <v>1</v>
      </c>
      <c r="D188" s="35"/>
      <c r="E188" s="35"/>
      <c r="F188" s="35"/>
      <c r="G188" s="34"/>
    </row>
    <row r="189" spans="2:7" ht="15.75" thickBot="1" x14ac:dyDescent="0.3">
      <c r="B189" s="9" t="s">
        <v>13</v>
      </c>
      <c r="C189" s="77">
        <v>1</v>
      </c>
      <c r="D189" s="35"/>
      <c r="E189" s="35"/>
      <c r="F189" s="35"/>
      <c r="G189" s="34"/>
    </row>
    <row r="190" spans="2:7" ht="15.75" thickBot="1" x14ac:dyDescent="0.3">
      <c r="B190" s="33"/>
      <c r="C190" s="34"/>
      <c r="D190" s="35"/>
      <c r="E190" s="35"/>
      <c r="F190" s="35"/>
      <c r="G190" s="34"/>
    </row>
    <row r="191" spans="2:7" ht="15.75" thickBot="1" x14ac:dyDescent="0.3">
      <c r="B191" s="43" t="s">
        <v>14</v>
      </c>
      <c r="C191" s="44" t="s">
        <v>28</v>
      </c>
      <c r="D191" s="44" t="s">
        <v>16</v>
      </c>
      <c r="E191" s="44" t="s">
        <v>17</v>
      </c>
      <c r="F191" s="44" t="s">
        <v>18</v>
      </c>
      <c r="G191" s="45" t="s">
        <v>19</v>
      </c>
    </row>
    <row r="192" spans="2:7" x14ac:dyDescent="0.25">
      <c r="B192" s="20" t="s">
        <v>20</v>
      </c>
      <c r="C192" s="21">
        <f>C189</f>
        <v>1</v>
      </c>
      <c r="D192" s="89">
        <f>D2</f>
        <v>0</v>
      </c>
      <c r="E192" s="89">
        <f>C192*D192</f>
        <v>0</v>
      </c>
      <c r="F192" s="16">
        <f t="shared" ref="F192" si="45">E192*23/100</f>
        <v>0</v>
      </c>
      <c r="G192" s="17">
        <f t="shared" ref="G192" si="46">E192+F192</f>
        <v>0</v>
      </c>
    </row>
    <row r="193" spans="2:7" ht="15.75" thickBot="1" x14ac:dyDescent="0.3">
      <c r="B193" s="18"/>
      <c r="C193" s="2"/>
      <c r="D193" s="2"/>
      <c r="E193" s="2"/>
      <c r="F193" s="2"/>
      <c r="G193" s="19"/>
    </row>
    <row r="194" spans="2:7" x14ac:dyDescent="0.25">
      <c r="B194" s="20" t="s">
        <v>31</v>
      </c>
      <c r="C194" s="21">
        <f>C189*1000</f>
        <v>1000</v>
      </c>
      <c r="D194" s="22">
        <v>0.14580000000000001</v>
      </c>
      <c r="E194" s="16">
        <f>C194*D194</f>
        <v>145.80000000000001</v>
      </c>
      <c r="F194" s="16">
        <f>E194*23/100</f>
        <v>33.533999999999999</v>
      </c>
      <c r="G194" s="17">
        <f>E194+F194</f>
        <v>179.334</v>
      </c>
    </row>
    <row r="195" spans="2:7" x14ac:dyDescent="0.25">
      <c r="B195" s="6" t="s">
        <v>30</v>
      </c>
      <c r="C195" s="23">
        <f>C189*1000</f>
        <v>1000</v>
      </c>
      <c r="D195" s="24">
        <v>1.2500000000000001E-2</v>
      </c>
      <c r="E195" s="25">
        <f>C195*D195</f>
        <v>12.5</v>
      </c>
      <c r="F195" s="25">
        <f>E195*23/100</f>
        <v>2.875</v>
      </c>
      <c r="G195" s="26">
        <f>E195+F195</f>
        <v>15.375</v>
      </c>
    </row>
    <row r="196" spans="2:7" x14ac:dyDescent="0.25">
      <c r="B196" s="6" t="s">
        <v>22</v>
      </c>
      <c r="C196" s="24">
        <f>C188*C187</f>
        <v>12</v>
      </c>
      <c r="D196" s="24">
        <v>1.65</v>
      </c>
      <c r="E196" s="25">
        <f>C196*D196</f>
        <v>19.799999999999997</v>
      </c>
      <c r="F196" s="25">
        <f>E196*23/100</f>
        <v>4.5539999999999994</v>
      </c>
      <c r="G196" s="26">
        <f>E196+F196</f>
        <v>24.353999999999996</v>
      </c>
    </row>
    <row r="197" spans="2:7" x14ac:dyDescent="0.25">
      <c r="B197" s="6" t="s">
        <v>23</v>
      </c>
      <c r="C197" s="24">
        <f>C188*C187</f>
        <v>12</v>
      </c>
      <c r="D197" s="24">
        <v>2.78</v>
      </c>
      <c r="E197" s="25">
        <f>C197*D197</f>
        <v>33.36</v>
      </c>
      <c r="F197" s="25">
        <f>E197*23/100</f>
        <v>7.6727999999999996</v>
      </c>
      <c r="G197" s="26">
        <f>E197+F197</f>
        <v>41.032800000000002</v>
      </c>
    </row>
    <row r="198" spans="2:7" x14ac:dyDescent="0.25">
      <c r="B198" s="6" t="s">
        <v>24</v>
      </c>
      <c r="C198" s="24">
        <f>C186*C187</f>
        <v>12</v>
      </c>
      <c r="D198" s="24">
        <v>3.84</v>
      </c>
      <c r="E198" s="25">
        <f>C198*D198</f>
        <v>46.08</v>
      </c>
      <c r="F198" s="25">
        <f>E198*23/100</f>
        <v>10.5984</v>
      </c>
      <c r="G198" s="26">
        <f>E198+F198</f>
        <v>56.678399999999996</v>
      </c>
    </row>
    <row r="199" spans="2:7" x14ac:dyDescent="0.25">
      <c r="B199" s="6" t="s">
        <v>25</v>
      </c>
      <c r="C199" s="73">
        <f>C189</f>
        <v>1</v>
      </c>
      <c r="D199" s="24">
        <v>0</v>
      </c>
      <c r="E199" s="25">
        <f t="shared" ref="E199" si="47">C199*D199</f>
        <v>0</v>
      </c>
      <c r="F199" s="25">
        <f t="shared" ref="F199" si="48">E199*23/100</f>
        <v>0</v>
      </c>
      <c r="G199" s="26">
        <f t="shared" ref="G199" si="49">E199+F199</f>
        <v>0</v>
      </c>
    </row>
    <row r="200" spans="2:7" x14ac:dyDescent="0.25">
      <c r="B200" s="6" t="s">
        <v>26</v>
      </c>
      <c r="C200" s="28"/>
      <c r="D200" s="28"/>
      <c r="E200" s="25">
        <f>SUM(E194:E199)</f>
        <v>257.54000000000002</v>
      </c>
      <c r="F200" s="25">
        <f>SUM(F194:F199)</f>
        <v>59.234200000000001</v>
      </c>
      <c r="G200" s="26">
        <f>SUM(G194:G199)</f>
        <v>316.77420000000001</v>
      </c>
    </row>
    <row r="201" spans="2:7" ht="23.25" thickBot="1" x14ac:dyDescent="0.3">
      <c r="B201" s="29" t="s">
        <v>27</v>
      </c>
      <c r="C201" s="30"/>
      <c r="D201" s="31"/>
      <c r="E201" s="31"/>
      <c r="F201" s="31"/>
      <c r="G201" s="32">
        <f>G192+G200</f>
        <v>316.77420000000001</v>
      </c>
    </row>
    <row r="203" spans="2:7" ht="15.75" thickBot="1" x14ac:dyDescent="0.3"/>
    <row r="204" spans="2:7" x14ac:dyDescent="0.25">
      <c r="B204" s="47" t="s">
        <v>33</v>
      </c>
      <c r="C204" s="48">
        <f>C8+C28+C48+C68+C87+C106+C126+C146+C166+C186</f>
        <v>151</v>
      </c>
      <c r="D204" s="49"/>
      <c r="E204" s="50"/>
      <c r="F204" s="49"/>
      <c r="G204" s="51"/>
    </row>
    <row r="205" spans="2:7" ht="15.75" thickBot="1" x14ac:dyDescent="0.3">
      <c r="B205" s="52" t="s">
        <v>13</v>
      </c>
      <c r="C205" s="84">
        <f>C11+C31+C51+C71+C90+C109+C129+C149+C169+C189</f>
        <v>26343.905000000002</v>
      </c>
      <c r="D205" s="53"/>
      <c r="E205" s="53"/>
      <c r="F205" s="53"/>
      <c r="G205" s="54"/>
    </row>
    <row r="206" spans="2:7" x14ac:dyDescent="0.25">
      <c r="B206" s="55" t="s">
        <v>34</v>
      </c>
      <c r="C206" s="56">
        <f>E22+E42+E62+E82+E101+E120+E140+E160+E180+E200</f>
        <v>3270490.1151999999</v>
      </c>
      <c r="D206" s="57"/>
      <c r="E206" s="58"/>
      <c r="F206" s="58"/>
      <c r="G206" s="59"/>
    </row>
    <row r="207" spans="2:7" x14ac:dyDescent="0.25">
      <c r="B207" s="60" t="s">
        <v>35</v>
      </c>
      <c r="C207" s="61">
        <f>C205*D2</f>
        <v>0</v>
      </c>
      <c r="D207" s="62"/>
      <c r="E207" s="63"/>
      <c r="F207" s="63"/>
      <c r="G207" s="64"/>
    </row>
    <row r="208" spans="2:7" x14ac:dyDescent="0.25">
      <c r="B208" s="60" t="s">
        <v>46</v>
      </c>
      <c r="C208" s="61">
        <f>C206+C207</f>
        <v>3270490.1151999999</v>
      </c>
      <c r="D208" s="62"/>
      <c r="E208" s="63"/>
      <c r="F208" s="63"/>
      <c r="G208" s="64"/>
    </row>
    <row r="209" spans="2:7" x14ac:dyDescent="0.25">
      <c r="B209" s="65" t="s">
        <v>18</v>
      </c>
      <c r="C209" s="66">
        <f>C208*23/100</f>
        <v>752212.72649599996</v>
      </c>
      <c r="D209" s="67"/>
      <c r="E209" s="68"/>
      <c r="F209" s="68"/>
      <c r="G209" s="69"/>
    </row>
    <row r="210" spans="2:7" ht="15.75" thickBot="1" x14ac:dyDescent="0.3">
      <c r="B210" s="52" t="s">
        <v>36</v>
      </c>
      <c r="C210" s="70">
        <f>SUM(C208:C209)</f>
        <v>4022702.8416959997</v>
      </c>
      <c r="D210" s="71"/>
      <c r="E210" s="53"/>
      <c r="F210" s="53"/>
      <c r="G210" s="72">
        <f>G23+G43+G63+G83+G102+G121+G141+G161+G181+G201</f>
        <v>4022702.8416960002</v>
      </c>
    </row>
  </sheetData>
  <mergeCells count="2">
    <mergeCell ref="B2:B3"/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2018-07-17T11:35:18Z</dcterms:modified>
</cp:coreProperties>
</file>