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 activeTab="3"/>
  </bookViews>
  <sheets>
    <sheet name="Arkusz1" sheetId="1" r:id="rId1"/>
    <sheet name="Arkusz2" sheetId="2" r:id="rId2"/>
    <sheet name="Arkusz3" sheetId="3" r:id="rId3"/>
    <sheet name="ok" sheetId="4" r:id="rId4"/>
  </sheets>
  <definedNames>
    <definedName name="_xlnm.Print_Area" localSheetId="0">Arkusz1!$A$1:$I$95</definedName>
    <definedName name="_xlnm.Print_Area" localSheetId="3">ok!$A$1:$I$95</definedName>
  </definedNames>
  <calcPr calcId="125725"/>
</workbook>
</file>

<file path=xl/calcChain.xml><?xml version="1.0" encoding="utf-8"?>
<calcChain xmlns="http://schemas.openxmlformats.org/spreadsheetml/2006/main">
  <c r="K57" i="4"/>
  <c r="G48"/>
  <c r="L91"/>
  <c r="K91"/>
  <c r="G43"/>
  <c r="G23"/>
  <c r="H64"/>
  <c r="I64"/>
  <c r="G64"/>
  <c r="H73"/>
  <c r="I73"/>
  <c r="G73"/>
  <c r="H78"/>
  <c r="I78"/>
  <c r="G78"/>
  <c r="H86"/>
  <c r="I86"/>
  <c r="G86"/>
  <c r="H89"/>
  <c r="I89"/>
  <c r="G89"/>
  <c r="H10" l="1"/>
  <c r="H45"/>
  <c r="G45"/>
  <c r="I45"/>
  <c r="H90"/>
  <c r="I90"/>
  <c r="G90"/>
  <c r="H82"/>
  <c r="I82"/>
  <c r="G82"/>
  <c r="H43"/>
  <c r="I43"/>
  <c r="H55"/>
  <c r="H54"/>
  <c r="H56" s="1"/>
  <c r="H53"/>
  <c r="H47"/>
  <c r="H48"/>
  <c r="H31"/>
  <c r="H32"/>
  <c r="H33"/>
  <c r="H34"/>
  <c r="H35"/>
  <c r="H36"/>
  <c r="H37"/>
  <c r="H38"/>
  <c r="H39"/>
  <c r="H40"/>
  <c r="H41"/>
  <c r="H42"/>
  <c r="I28"/>
  <c r="H25"/>
  <c r="H22"/>
  <c r="H23"/>
  <c r="H24"/>
  <c r="H21"/>
  <c r="H16"/>
  <c r="H17"/>
  <c r="H18"/>
  <c r="H19"/>
  <c r="H15"/>
  <c r="H11"/>
  <c r="G56"/>
  <c r="I55"/>
  <c r="I54"/>
  <c r="I56" s="1"/>
  <c r="G53"/>
  <c r="I49"/>
  <c r="I53" s="1"/>
  <c r="I47"/>
  <c r="I42"/>
  <c r="I41"/>
  <c r="I40"/>
  <c r="I39"/>
  <c r="I38"/>
  <c r="I37"/>
  <c r="I36"/>
  <c r="I35"/>
  <c r="I34"/>
  <c r="I33"/>
  <c r="I32"/>
  <c r="I31"/>
  <c r="G30"/>
  <c r="G29"/>
  <c r="I27"/>
  <c r="I25"/>
  <c r="I24"/>
  <c r="I23"/>
  <c r="I22"/>
  <c r="I21"/>
  <c r="I19"/>
  <c r="I18"/>
  <c r="I17"/>
  <c r="I16"/>
  <c r="I15"/>
  <c r="G13"/>
  <c r="G20" s="1"/>
  <c r="I12"/>
  <c r="G9"/>
  <c r="G12" s="1"/>
  <c r="I20" i="1"/>
  <c r="I29"/>
  <c r="I44"/>
  <c r="I48"/>
  <c r="I53"/>
  <c r="G44" i="4" l="1"/>
  <c r="G57" s="1"/>
  <c r="G91" s="1"/>
  <c r="H29"/>
  <c r="H30"/>
  <c r="H44" s="1"/>
  <c r="I13"/>
  <c r="I20" s="1"/>
  <c r="I30"/>
  <c r="I44" s="1"/>
  <c r="I48"/>
  <c r="H9"/>
  <c r="H12" s="1"/>
  <c r="H13"/>
  <c r="H20" s="1"/>
  <c r="I29"/>
  <c r="I9" i="1"/>
  <c r="H9"/>
  <c r="H12"/>
  <c r="G9"/>
  <c r="I12"/>
  <c r="H57" i="4" l="1"/>
  <c r="H91" s="1"/>
  <c r="I57"/>
  <c r="I91" s="1"/>
  <c r="G57" i="1"/>
  <c r="H55"/>
  <c r="H56" s="1"/>
  <c r="H57" s="1"/>
  <c r="H54"/>
  <c r="H53"/>
  <c r="H49"/>
  <c r="H48"/>
  <c r="H47"/>
  <c r="H45"/>
  <c r="H44"/>
  <c r="H36"/>
  <c r="H37"/>
  <c r="H38"/>
  <c r="H39"/>
  <c r="H40"/>
  <c r="H41"/>
  <c r="H42"/>
  <c r="H43"/>
  <c r="H31"/>
  <c r="H32"/>
  <c r="H33"/>
  <c r="H34"/>
  <c r="H35"/>
  <c r="H30"/>
  <c r="H20"/>
  <c r="G29"/>
  <c r="H29"/>
  <c r="H27"/>
  <c r="H25"/>
  <c r="H24"/>
  <c r="H22"/>
  <c r="H23"/>
  <c r="H21"/>
  <c r="H16"/>
  <c r="H17"/>
  <c r="H18"/>
  <c r="H19"/>
  <c r="H15"/>
  <c r="H13"/>
  <c r="G30"/>
  <c r="G43"/>
  <c r="G13"/>
  <c r="G20" s="1"/>
  <c r="G56"/>
  <c r="G53"/>
  <c r="G48"/>
  <c r="G12"/>
  <c r="G44" l="1"/>
</calcChain>
</file>

<file path=xl/sharedStrings.xml><?xml version="1.0" encoding="utf-8"?>
<sst xmlns="http://schemas.openxmlformats.org/spreadsheetml/2006/main" count="257" uniqueCount="99">
  <si>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</si>
  <si>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</si>
  <si>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</si>
  <si>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</si>
  <si>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</si>
  <si>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</si>
  <si>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</si>
  <si>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</si>
  <si>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</si>
  <si>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</si>
  <si>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Szkolenia indywidualne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</si>
  <si>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</si>
  <si>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</si>
  <si>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</si>
  <si>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</si>
  <si>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</si>
  <si>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</si>
  <si>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</si>
  <si>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</si>
  <si>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</si>
  <si>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Koszty podróży służbowych związane z procesem kontroli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</si>
  <si>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</si>
  <si>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</si>
  <si>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</si>
  <si>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</si>
  <si>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</si>
  <si>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</si>
  <si>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</si>
  <si>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</si>
  <si>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</si>
  <si>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</si>
  <si>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</si>
  <si>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</si>
  <si>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</si>
  <si>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</si>
  <si>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</si>
  <si>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</si>
  <si>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</si>
  <si>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</si>
  <si>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</si>
  <si>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Załacznik  nr 1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</si>
  <si>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</si>
  <si>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</si>
  <si>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</si>
  <si>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 xml:space="preserve">Szkolenia blokowe </t>
  </si>
  <si>
    <t>Paragrafy**</t>
  </si>
  <si>
    <t>**</t>
  </si>
  <si>
    <t>Nagrody/premie - pełny koszt pracodawcy</t>
  </si>
  <si>
    <t>417,411,412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</si>
  <si>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</si>
  <si>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</si>
  <si>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</si>
  <si>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</si>
  <si>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</si>
  <si>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</si>
  <si>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</si>
  <si>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</si>
  <si>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</si>
  <si>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możliwość wprowadzenia zadań/działań innych niż wymienione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</si>
  <si>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</si>
  <si>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</si>
  <si>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</si>
  <si>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</si>
  <si>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</si>
  <si>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</si>
  <si>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421,430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</si>
  <si>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</si>
  <si>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</si>
  <si>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</si>
  <si>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</si>
  <si>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</si>
  <si>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</si>
  <si>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</si>
  <si>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</si>
  <si>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</si>
  <si>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</si>
  <si>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</si>
  <si>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</si>
  <si>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</si>
  <si>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</si>
  <si>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</si>
  <si>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</si>
  <si>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</si>
  <si>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</si>
  <si>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</si>
  <si>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</si>
  <si>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</si>
  <si>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</si>
  <si>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</si>
  <si>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</si>
  <si>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</si>
  <si>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SZCZEGÓŁOWY PLAN RZECZOWO-FINANSOWY</t>
  </si>
  <si>
    <t>Przygotowanie i przeprowadzenie kampanii promocyjnych o szerokim zasięgu dotyczących Programu.</t>
  </si>
  <si>
    <t>Podróże krajowe</t>
  </si>
  <si>
    <t>421, 424</t>
  </si>
  <si>
    <t>Dofinansowanie (PLN)</t>
  </si>
  <si>
    <t>31 osób x 2000,00 zł=62000,00*7%= 4340</t>
  </si>
  <si>
    <t>* Zakup usług pozostałych (usługi kopiowania, transport osobowy, wyrób tablic itp..)</t>
  </si>
  <si>
    <t>* Zakup usług pozostałych (usługi kopiowania, transport osobowy, wyrób tablic itp.)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</si>
</sst>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1"/>
      <name val="Arial"/>
      <family val="2"/>
      <charset val="238"/>
    </font>
    <font>
      <sz val="9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1" fillId="0" borderId="14" xfId="0" applyFon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/>
    <xf numFmtId="0" fontId="0" fillId="0" borderId="14" xfId="0" applyBorder="1" applyAlignment="1"/>
    <xf numFmtId="0" fontId="0" fillId="3" borderId="31" xfId="0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top"/>
    </xf>
    <xf numFmtId="0" fontId="0" fillId="3" borderId="37" xfId="0" applyFill="1" applyBorder="1" applyAlignment="1">
      <alignment vertical="top"/>
    </xf>
    <xf numFmtId="0" fontId="0" fillId="2" borderId="1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4" xfId="0" applyNumberFormat="1" applyBorder="1"/>
    <xf numFmtId="4" fontId="0" fillId="0" borderId="13" xfId="0" applyNumberFormat="1" applyBorder="1"/>
    <xf numFmtId="4" fontId="0" fillId="4" borderId="17" xfId="0" applyNumberFormat="1" applyFill="1" applyBorder="1"/>
    <xf numFmtId="4" fontId="0" fillId="0" borderId="10" xfId="0" applyNumberFormat="1" applyBorder="1"/>
    <xf numFmtId="4" fontId="0" fillId="3" borderId="17" xfId="0" applyNumberFormat="1" applyFill="1" applyBorder="1"/>
    <xf numFmtId="4" fontId="0" fillId="2" borderId="14" xfId="0" applyNumberFormat="1" applyFill="1" applyBorder="1" applyAlignment="1">
      <alignment horizontal="left" vertical="center"/>
    </xf>
    <xf numFmtId="4" fontId="3" fillId="3" borderId="32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" fontId="9" fillId="3" borderId="34" xfId="0" applyNumberFormat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right"/>
    </xf>
    <xf numFmtId="0" fontId="0" fillId="3" borderId="37" xfId="0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42" xfId="0" applyNumberFormat="1" applyBorder="1" applyAlignment="1"/>
    <xf numFmtId="4" fontId="0" fillId="0" borderId="45" xfId="0" applyNumberFormat="1" applyBorder="1" applyAlignment="1"/>
    <xf numFmtId="4" fontId="0" fillId="0" borderId="0" xfId="0" applyNumberFormat="1" applyAlignment="1">
      <alignment horizontal="right"/>
    </xf>
    <xf numFmtId="4" fontId="0" fillId="4" borderId="17" xfId="0" applyNumberFormat="1" applyFill="1" applyBorder="1" applyAlignment="1">
      <alignment horizontal="right"/>
    </xf>
    <xf numFmtId="4" fontId="0" fillId="0" borderId="38" xfId="0" applyNumberFormat="1" applyBorder="1" applyAlignment="1">
      <alignment horizontal="right"/>
    </xf>
    <xf numFmtId="4" fontId="0" fillId="3" borderId="17" xfId="0" applyNumberFormat="1" applyFill="1" applyBorder="1" applyAlignment="1">
      <alignment horizontal="right"/>
    </xf>
    <xf numFmtId="4" fontId="0" fillId="2" borderId="13" xfId="0" applyNumberForma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4" fontId="0" fillId="0" borderId="4" xfId="0" applyNumberForma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0" fillId="0" borderId="34" xfId="0" applyNumberFormat="1" applyBorder="1" applyAlignment="1">
      <alignment horizontal="right"/>
    </xf>
    <xf numFmtId="4" fontId="0" fillId="0" borderId="45" xfId="0" applyNumberFormat="1" applyBorder="1" applyAlignment="1">
      <alignment horizontal="right"/>
    </xf>
    <xf numFmtId="4" fontId="0" fillId="0" borderId="54" xfId="0" applyNumberFormat="1" applyBorder="1" applyAlignment="1">
      <alignment horizontal="right"/>
    </xf>
    <xf numFmtId="4" fontId="0" fillId="4" borderId="55" xfId="0" applyNumberFormat="1" applyFill="1" applyBorder="1" applyAlignment="1">
      <alignment horizontal="right"/>
    </xf>
    <xf numFmtId="4" fontId="0" fillId="3" borderId="55" xfId="0" applyNumberForma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4" fontId="0" fillId="0" borderId="57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/>
    <xf numFmtId="4" fontId="0" fillId="0" borderId="5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59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56" xfId="0" applyNumberFormat="1" applyBorder="1" applyAlignment="1">
      <alignment horizontal="right"/>
    </xf>
    <xf numFmtId="4" fontId="0" fillId="3" borderId="16" xfId="0" applyNumberFormat="1" applyFill="1" applyBorder="1" applyAlignment="1">
      <alignment horizontal="right"/>
    </xf>
    <xf numFmtId="4" fontId="9" fillId="3" borderId="59" xfId="0" applyNumberFormat="1" applyFont="1" applyFill="1" applyBorder="1" applyAlignment="1">
      <alignment horizontal="right" wrapText="1"/>
    </xf>
    <xf numFmtId="4" fontId="3" fillId="3" borderId="32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0" fillId="4" borderId="16" xfId="0" applyNumberFormat="1" applyFill="1" applyBorder="1" applyAlignment="1">
      <alignment horizontal="right" vertical="center"/>
    </xf>
    <xf numFmtId="4" fontId="0" fillId="4" borderId="60" xfId="0" applyNumberFormat="1" applyFill="1" applyBorder="1" applyAlignment="1">
      <alignment horizontal="right" vertical="center"/>
    </xf>
    <xf numFmtId="4" fontId="0" fillId="3" borderId="60" xfId="0" applyNumberFormat="1" applyFill="1" applyBorder="1" applyAlignment="1">
      <alignment horizontal="right"/>
    </xf>
    <xf numFmtId="4" fontId="0" fillId="3" borderId="12" xfId="0" applyNumberFormat="1" applyFill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4" fontId="0" fillId="4" borderId="61" xfId="0" applyNumberFormat="1" applyFill="1" applyBorder="1" applyAlignment="1">
      <alignment horizontal="right"/>
    </xf>
    <xf numFmtId="0" fontId="0" fillId="0" borderId="41" xfId="0" applyBorder="1"/>
    <xf numFmtId="4" fontId="0" fillId="4" borderId="16" xfId="0" applyNumberForma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4" fontId="9" fillId="3" borderId="50" xfId="0" applyNumberFormat="1" applyFont="1" applyFill="1" applyBorder="1" applyAlignment="1">
      <alignment horizontal="right" vertical="center" wrapText="1"/>
    </xf>
    <xf numFmtId="0" fontId="0" fillId="2" borderId="11" xfId="0" applyFill="1" applyBorder="1"/>
    <xf numFmtId="4" fontId="0" fillId="0" borderId="29" xfId="0" applyNumberFormat="1" applyBorder="1" applyAlignment="1">
      <alignment horizontal="right"/>
    </xf>
    <xf numFmtId="0" fontId="0" fillId="0" borderId="1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4" fontId="9" fillId="3" borderId="50" xfId="0" applyNumberFormat="1" applyFont="1" applyFill="1" applyBorder="1" applyAlignment="1">
      <alignment horizontal="left" vertical="center" wrapText="1"/>
    </xf>
    <xf numFmtId="4" fontId="0" fillId="0" borderId="53" xfId="0" applyNumberFormat="1" applyBorder="1" applyAlignment="1"/>
    <xf numFmtId="4" fontId="0" fillId="0" borderId="1" xfId="0" applyNumberFormat="1" applyBorder="1"/>
    <xf numFmtId="4" fontId="0" fillId="0" borderId="56" xfId="0" applyNumberFormat="1" applyBorder="1"/>
    <xf numFmtId="4" fontId="0" fillId="0" borderId="32" xfId="0" applyNumberFormat="1" applyBorder="1"/>
    <xf numFmtId="4" fontId="0" fillId="0" borderId="4" xfId="0" applyNumberFormat="1" applyBorder="1" applyAlignment="1"/>
    <xf numFmtId="4" fontId="0" fillId="0" borderId="13" xfId="0" applyNumberFormat="1" applyBorder="1" applyAlignment="1"/>
    <xf numFmtId="4" fontId="0" fillId="4" borderId="17" xfId="0" applyNumberFormat="1" applyFill="1" applyBorder="1" applyAlignment="1"/>
    <xf numFmtId="4" fontId="0" fillId="4" borderId="18" xfId="0" applyNumberFormat="1" applyFill="1" applyBorder="1" applyAlignment="1"/>
    <xf numFmtId="4" fontId="0" fillId="0" borderId="10" xfId="0" applyNumberFormat="1" applyBorder="1" applyAlignment="1"/>
    <xf numFmtId="4" fontId="0" fillId="0" borderId="34" xfId="0" applyNumberFormat="1" applyBorder="1" applyAlignment="1"/>
    <xf numFmtId="4" fontId="0" fillId="0" borderId="49" xfId="0" applyNumberFormat="1" applyBorder="1" applyAlignment="1"/>
    <xf numFmtId="4" fontId="0" fillId="0" borderId="19" xfId="0" applyNumberFormat="1" applyBorder="1" applyAlignment="1"/>
    <xf numFmtId="4" fontId="0" fillId="0" borderId="54" xfId="0" applyNumberFormat="1" applyBorder="1" applyAlignment="1"/>
    <xf numFmtId="4" fontId="7" fillId="3" borderId="17" xfId="0" applyNumberFormat="1" applyFont="1" applyFill="1" applyBorder="1" applyAlignment="1"/>
    <xf numFmtId="4" fontId="7" fillId="3" borderId="18" xfId="0" applyNumberFormat="1" applyFont="1" applyFill="1" applyBorder="1" applyAlignment="1"/>
    <xf numFmtId="4" fontId="7" fillId="3" borderId="17" xfId="0" applyNumberFormat="1" applyFont="1" applyFill="1" applyBorder="1"/>
    <xf numFmtId="4" fontId="7" fillId="4" borderId="17" xfId="0" applyNumberFormat="1" applyFont="1" applyFill="1" applyBorder="1"/>
    <xf numFmtId="2" fontId="0" fillId="0" borderId="3" xfId="0" applyNumberFormat="1" applyBorder="1" applyAlignment="1">
      <alignment horizontal="center"/>
    </xf>
    <xf numFmtId="4" fontId="7" fillId="4" borderId="17" xfId="0" applyNumberFormat="1" applyFont="1" applyFill="1" applyBorder="1" applyAlignment="1"/>
    <xf numFmtId="4" fontId="7" fillId="4" borderId="18" xfId="0" applyNumberFormat="1" applyFont="1" applyFill="1" applyBorder="1" applyAlignment="1"/>
    <xf numFmtId="0" fontId="7" fillId="0" borderId="0" xfId="0" applyFont="1" applyBorder="1"/>
    <xf numFmtId="0" fontId="7" fillId="0" borderId="0" xfId="0" applyFont="1"/>
    <xf numFmtId="4" fontId="7" fillId="0" borderId="0" xfId="0" applyNumberFormat="1" applyFont="1"/>
    <xf numFmtId="4" fontId="0" fillId="2" borderId="0" xfId="0" applyNumberFormat="1" applyFill="1"/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" fontId="0" fillId="0" borderId="23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" fontId="0" fillId="0" borderId="20" xfId="0" applyNumberFormat="1" applyBorder="1" applyAlignment="1">
      <alignment horizontal="right" wrapText="1"/>
    </xf>
    <xf numFmtId="4" fontId="0" fillId="0" borderId="11" xfId="0" applyNumberFormat="1" applyBorder="1" applyAlignment="1">
      <alignment horizontal="right" wrapText="1"/>
    </xf>
    <xf numFmtId="4" fontId="0" fillId="0" borderId="25" xfId="0" applyNumberFormat="1" applyBorder="1" applyAlignment="1">
      <alignment horizontal="right" wrapText="1"/>
    </xf>
    <xf numFmtId="0" fontId="7" fillId="4" borderId="15" xfId="0" applyFont="1" applyFill="1" applyBorder="1" applyAlignment="1">
      <alignment horizontal="right" vertical="top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7" xfId="0" applyFill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4" fontId="0" fillId="0" borderId="5" xfId="0" applyNumberFormat="1" applyBorder="1" applyAlignment="1"/>
    <xf numFmtId="4" fontId="0" fillId="0" borderId="5" xfId="0" applyNumberForma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35" xfId="0" applyFill="1" applyBorder="1" applyAlignment="1">
      <alignment horizontal="left" vertical="top"/>
    </xf>
    <xf numFmtId="0" fontId="0" fillId="3" borderId="37" xfId="0" applyFill="1" applyBorder="1" applyAlignment="1">
      <alignment horizontal="left" vertical="top"/>
    </xf>
    <xf numFmtId="0" fontId="0" fillId="3" borderId="52" xfId="0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3" borderId="37" xfId="0" applyFill="1" applyBorder="1" applyAlignment="1">
      <alignment horizontal="center" vertical="top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0" fillId="3" borderId="47" xfId="0" applyFill="1" applyBorder="1" applyAlignment="1">
      <alignment horizontal="left" vertical="top"/>
    </xf>
    <xf numFmtId="0" fontId="0" fillId="3" borderId="48" xfId="0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11" fillId="2" borderId="23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wrapText="1"/>
    </xf>
    <xf numFmtId="4" fontId="12" fillId="2" borderId="23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4" xfId="0" applyBorder="1" applyAlignment="1">
      <alignment wrapText="1"/>
    </xf>
    <xf numFmtId="0" fontId="0" fillId="3" borderId="39" xfId="0" applyFill="1" applyBorder="1" applyAlignment="1">
      <alignment horizontal="left" vertical="top" wrapText="1"/>
    </xf>
    <xf numFmtId="0" fontId="0" fillId="0" borderId="41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" fontId="8" fillId="3" borderId="46" xfId="0" applyNumberFormat="1" applyFont="1" applyFill="1" applyBorder="1" applyAlignment="1">
      <alignment horizontal="right" wrapText="1"/>
    </xf>
    <xf numFmtId="4" fontId="0" fillId="0" borderId="42" xfId="0" applyNumberFormat="1" applyBorder="1" applyAlignment="1">
      <alignment horizontal="right" wrapText="1"/>
    </xf>
    <xf numFmtId="0" fontId="0" fillId="3" borderId="0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" fontId="0" fillId="0" borderId="40" xfId="0" applyNumberFormat="1" applyBorder="1" applyAlignment="1">
      <alignment horizontal="right" wrapText="1"/>
    </xf>
    <xf numFmtId="4" fontId="0" fillId="0" borderId="46" xfId="0" applyNumberFormat="1" applyBorder="1" applyAlignment="1">
      <alignment horizontal="right" wrapText="1"/>
    </xf>
    <xf numFmtId="4" fontId="0" fillId="0" borderId="49" xfId="0" applyNumberFormat="1" applyBorder="1" applyAlignment="1">
      <alignment horizontal="right" wrapText="1"/>
    </xf>
    <xf numFmtId="4" fontId="11" fillId="2" borderId="58" xfId="0" applyNumberFormat="1" applyFont="1" applyFill="1" applyBorder="1" applyAlignment="1">
      <alignment horizontal="right" wrapText="1"/>
    </xf>
    <xf numFmtId="4" fontId="11" fillId="0" borderId="44" xfId="0" applyNumberFormat="1" applyFont="1" applyBorder="1" applyAlignment="1">
      <alignment horizontal="right" wrapText="1"/>
    </xf>
    <xf numFmtId="4" fontId="0" fillId="0" borderId="38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4" fontId="0" fillId="0" borderId="58" xfId="0" applyNumberFormat="1" applyBorder="1" applyAlignment="1">
      <alignment horizontal="right"/>
    </xf>
    <xf numFmtId="4" fontId="8" fillId="3" borderId="20" xfId="0" applyNumberFormat="1" applyFont="1" applyFill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8" fillId="3" borderId="23" xfId="0" applyNumberFormat="1" applyFont="1" applyFill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3" borderId="50" xfId="0" applyFont="1" applyFill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" fontId="11" fillId="2" borderId="23" xfId="0" applyNumberFormat="1" applyFont="1" applyFill="1" applyBorder="1" applyAlignment="1">
      <alignment wrapText="1"/>
    </xf>
    <xf numFmtId="4" fontId="11" fillId="0" borderId="7" xfId="0" applyNumberFormat="1" applyFont="1" applyBorder="1" applyAlignment="1">
      <alignment wrapText="1"/>
    </xf>
    <xf numFmtId="4" fontId="0" fillId="0" borderId="45" xfId="0" applyNumberFormat="1" applyBorder="1" applyAlignment="1"/>
    <xf numFmtId="4" fontId="0" fillId="0" borderId="42" xfId="0" applyNumberFormat="1" applyBorder="1" applyAlignment="1"/>
    <xf numFmtId="4" fontId="12" fillId="2" borderId="40" xfId="0" applyNumberFormat="1" applyFont="1" applyFill="1" applyBorder="1" applyAlignment="1">
      <alignment wrapText="1"/>
    </xf>
    <xf numFmtId="4" fontId="12" fillId="0" borderId="42" xfId="0" applyNumberFormat="1" applyFont="1" applyBorder="1" applyAlignment="1">
      <alignment wrapText="1"/>
    </xf>
    <xf numFmtId="4" fontId="11" fillId="2" borderId="7" xfId="0" applyNumberFormat="1" applyFont="1" applyFill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" fontId="0" fillId="0" borderId="46" xfId="0" applyNumberFormat="1" applyBorder="1" applyAlignment="1"/>
    <xf numFmtId="4" fontId="8" fillId="3" borderId="40" xfId="0" applyNumberFormat="1" applyFont="1" applyFill="1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 wrapText="1"/>
    </xf>
    <xf numFmtId="4" fontId="0" fillId="0" borderId="40" xfId="0" applyNumberFormat="1" applyBorder="1" applyAlignment="1">
      <alignment wrapText="1"/>
    </xf>
    <xf numFmtId="4" fontId="0" fillId="0" borderId="46" xfId="0" applyNumberFormat="1" applyBorder="1" applyAlignment="1">
      <alignment wrapText="1"/>
    </xf>
    <xf numFmtId="4" fontId="0" fillId="0" borderId="49" xfId="0" applyNumberFormat="1" applyBorder="1" applyAlignment="1">
      <alignment wrapText="1"/>
    </xf>
    <xf numFmtId="4" fontId="0" fillId="0" borderId="23" xfId="0" applyNumberFormat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K94"/>
  <sheetViews>
    <sheetView zoomScaleNormal="100" workbookViewId="0">
      <selection activeCell="I68" sqref="I68:I69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style="64" customWidth="1"/>
    <col min="5" max="5" width="21.125" style="64" customWidth="1"/>
    <col min="6" max="6" width="17.375" customWidth="1"/>
    <col min="7" max="7" width="19.5" style="39" customWidth="1"/>
    <col min="8" max="8" width="19.125" style="58" customWidth="1"/>
    <col min="9" max="9" width="17.75" style="58" customWidth="1"/>
    <col min="11" max="11" width="17.875" bestFit="1" customWidth="1"/>
  </cols>
  <sheetData>
    <row r="1" spans="1:11" ht="93" customHeight="1"/>
    <row r="2" spans="1:11">
      <c r="A2" t="s">
        <v>40</v>
      </c>
    </row>
    <row r="4" spans="1:11" ht="28.15" customHeight="1">
      <c r="A4" s="18" t="s">
        <v>91</v>
      </c>
      <c r="B4" s="19"/>
      <c r="C4" s="19"/>
      <c r="D4" s="54"/>
      <c r="E4" s="54"/>
      <c r="F4" s="19"/>
      <c r="G4" s="232"/>
      <c r="H4" s="232"/>
      <c r="I4" s="232"/>
    </row>
    <row r="5" spans="1:11" ht="24" customHeight="1">
      <c r="A5" s="117"/>
      <c r="B5" s="118"/>
      <c r="C5" s="118"/>
      <c r="D5" s="119"/>
      <c r="E5" s="119"/>
      <c r="F5" s="118"/>
      <c r="G5" s="209"/>
      <c r="H5" s="209"/>
    </row>
    <row r="6" spans="1:11" ht="22.9" customHeight="1">
      <c r="A6" s="233" t="s">
        <v>41</v>
      </c>
      <c r="B6" s="234"/>
      <c r="C6" s="234"/>
      <c r="D6" s="234"/>
      <c r="E6" s="234"/>
      <c r="F6" s="234"/>
      <c r="G6" s="234"/>
      <c r="H6" s="234"/>
      <c r="I6" s="234"/>
    </row>
    <row r="7" spans="1:11" ht="25.9" customHeight="1" thickBot="1">
      <c r="A7" s="21"/>
      <c r="B7" s="22"/>
      <c r="C7" s="22"/>
      <c r="D7" s="52"/>
      <c r="E7" s="52"/>
      <c r="F7" s="22"/>
      <c r="G7" s="208"/>
      <c r="H7" s="208"/>
      <c r="I7" s="116"/>
    </row>
    <row r="8" spans="1:11" ht="24">
      <c r="A8" s="23" t="s">
        <v>0</v>
      </c>
      <c r="B8" s="24" t="s">
        <v>3</v>
      </c>
      <c r="C8" s="25" t="s">
        <v>71</v>
      </c>
      <c r="D8" s="76" t="s">
        <v>49</v>
      </c>
      <c r="E8" s="76" t="s">
        <v>13</v>
      </c>
      <c r="F8" s="26" t="s">
        <v>45</v>
      </c>
      <c r="G8" s="38" t="s">
        <v>5</v>
      </c>
      <c r="H8" s="114" t="s">
        <v>6</v>
      </c>
      <c r="I8" s="48" t="s">
        <v>95</v>
      </c>
    </row>
    <row r="9" spans="1:11" ht="28.15" customHeight="1">
      <c r="A9" s="179">
        <v>1</v>
      </c>
      <c r="B9" s="182" t="s">
        <v>1</v>
      </c>
      <c r="C9" s="2" t="s">
        <v>2</v>
      </c>
      <c r="D9" s="75">
        <v>31</v>
      </c>
      <c r="E9" s="83">
        <v>1209.29</v>
      </c>
      <c r="F9" s="3" t="s">
        <v>8</v>
      </c>
      <c r="G9" s="68">
        <f>41828-G10</f>
        <v>37488</v>
      </c>
      <c r="H9" s="88">
        <f>35554-H10</f>
        <v>31865</v>
      </c>
      <c r="I9" s="49">
        <f>6274-I10</f>
        <v>5623</v>
      </c>
    </row>
    <row r="10" spans="1:11" ht="24" customHeight="1">
      <c r="A10" s="180"/>
      <c r="B10" s="167"/>
      <c r="C10" s="2" t="s">
        <v>47</v>
      </c>
      <c r="D10" s="75">
        <v>31</v>
      </c>
      <c r="E10" s="83">
        <v>140</v>
      </c>
      <c r="F10" s="3" t="s">
        <v>8</v>
      </c>
      <c r="G10" s="40">
        <v>4340</v>
      </c>
      <c r="H10" s="89">
        <v>3689</v>
      </c>
      <c r="I10" s="49">
        <v>651</v>
      </c>
      <c r="K10" t="s">
        <v>96</v>
      </c>
    </row>
    <row r="11" spans="1:11" ht="24.75" customHeight="1" thickBot="1">
      <c r="A11" s="180"/>
      <c r="B11" s="167"/>
      <c r="C11" s="10" t="s">
        <v>7</v>
      </c>
      <c r="D11" s="51">
        <v>0</v>
      </c>
      <c r="E11" s="13">
        <v>0</v>
      </c>
      <c r="F11" s="12" t="s">
        <v>14</v>
      </c>
      <c r="G11" s="41">
        <v>0</v>
      </c>
      <c r="H11" s="90">
        <v>0</v>
      </c>
      <c r="I11" s="87">
        <v>0</v>
      </c>
    </row>
    <row r="12" spans="1:11" ht="24" customHeight="1" thickBot="1">
      <c r="A12" s="155" t="s">
        <v>53</v>
      </c>
      <c r="B12" s="156"/>
      <c r="C12" s="156"/>
      <c r="D12" s="156"/>
      <c r="E12" s="156"/>
      <c r="F12" s="157"/>
      <c r="G12" s="42">
        <f>SUM(G9:G11)</f>
        <v>41828</v>
      </c>
      <c r="H12" s="59">
        <f>SUM(H9:H11)</f>
        <v>35554</v>
      </c>
      <c r="I12" s="110">
        <f>SUM(I9:I11)</f>
        <v>6274</v>
      </c>
      <c r="J12" s="111"/>
    </row>
    <row r="13" spans="1:11" ht="61.5" customHeight="1">
      <c r="A13" s="220">
        <v>2</v>
      </c>
      <c r="B13" s="217" t="s">
        <v>9</v>
      </c>
      <c r="C13" s="216" t="s">
        <v>10</v>
      </c>
      <c r="D13" s="77" t="s">
        <v>50</v>
      </c>
      <c r="E13" s="77" t="s">
        <v>13</v>
      </c>
      <c r="F13" s="145">
        <v>470</v>
      </c>
      <c r="G13" s="212">
        <f>85000-G17</f>
        <v>56000</v>
      </c>
      <c r="H13" s="214">
        <f>G13</f>
        <v>56000</v>
      </c>
      <c r="I13" s="238">
        <v>0</v>
      </c>
    </row>
    <row r="14" spans="1:11" ht="21.6" customHeight="1">
      <c r="A14" s="221"/>
      <c r="B14" s="218"/>
      <c r="C14" s="146"/>
      <c r="D14" s="75">
        <v>100</v>
      </c>
      <c r="E14" s="83">
        <v>560</v>
      </c>
      <c r="F14" s="146"/>
      <c r="G14" s="213"/>
      <c r="H14" s="215"/>
      <c r="I14" s="239"/>
    </row>
    <row r="15" spans="1:11" ht="18.600000000000001" customHeight="1">
      <c r="A15" s="221"/>
      <c r="B15" s="218"/>
      <c r="C15" s="4" t="s">
        <v>11</v>
      </c>
      <c r="D15" s="75">
        <v>0</v>
      </c>
      <c r="E15" s="83">
        <v>0</v>
      </c>
      <c r="F15" s="3">
        <v>470</v>
      </c>
      <c r="G15" s="40">
        <v>0</v>
      </c>
      <c r="H15" s="91">
        <f>G15</f>
        <v>0</v>
      </c>
      <c r="I15" s="49">
        <v>0</v>
      </c>
    </row>
    <row r="16" spans="1:11" ht="19.899999999999999" customHeight="1">
      <c r="A16" s="221"/>
      <c r="B16" s="218"/>
      <c r="C16" s="4" t="s">
        <v>42</v>
      </c>
      <c r="D16" s="75">
        <v>0</v>
      </c>
      <c r="E16" s="83">
        <v>0</v>
      </c>
      <c r="F16" s="3">
        <v>470</v>
      </c>
      <c r="G16" s="40">
        <v>0</v>
      </c>
      <c r="H16" s="91">
        <f t="shared" ref="H16:H19" si="0">G16</f>
        <v>0</v>
      </c>
      <c r="I16" s="49">
        <v>0</v>
      </c>
    </row>
    <row r="17" spans="1:10" ht="20.45" customHeight="1">
      <c r="A17" s="221"/>
      <c r="B17" s="218"/>
      <c r="C17" s="4" t="s">
        <v>44</v>
      </c>
      <c r="D17" s="75">
        <v>64</v>
      </c>
      <c r="E17" s="83">
        <v>453.12</v>
      </c>
      <c r="F17" s="3">
        <v>470</v>
      </c>
      <c r="G17" s="40">
        <v>29000</v>
      </c>
      <c r="H17" s="91">
        <f t="shared" si="0"/>
        <v>29000</v>
      </c>
      <c r="I17" s="49">
        <v>0</v>
      </c>
    </row>
    <row r="18" spans="1:10" ht="27" customHeight="1">
      <c r="A18" s="221"/>
      <c r="B18" s="218"/>
      <c r="C18" s="2" t="s">
        <v>43</v>
      </c>
      <c r="D18" s="75">
        <v>0</v>
      </c>
      <c r="E18" s="83">
        <v>0</v>
      </c>
      <c r="F18" s="3">
        <v>470</v>
      </c>
      <c r="G18" s="40">
        <v>0</v>
      </c>
      <c r="H18" s="91">
        <f t="shared" si="0"/>
        <v>0</v>
      </c>
      <c r="I18" s="49">
        <v>0</v>
      </c>
    </row>
    <row r="19" spans="1:10" ht="24" customHeight="1" thickBot="1">
      <c r="A19" s="222"/>
      <c r="B19" s="219"/>
      <c r="C19" s="36" t="s">
        <v>12</v>
      </c>
      <c r="D19" s="75">
        <v>0</v>
      </c>
      <c r="E19" s="83">
        <v>0</v>
      </c>
      <c r="F19" s="13"/>
      <c r="G19" s="41"/>
      <c r="H19" s="91">
        <f t="shared" si="0"/>
        <v>0</v>
      </c>
      <c r="I19" s="87">
        <v>0</v>
      </c>
    </row>
    <row r="20" spans="1:10" ht="24" customHeight="1" thickBot="1">
      <c r="A20" s="155" t="s">
        <v>52</v>
      </c>
      <c r="B20" s="156"/>
      <c r="C20" s="156"/>
      <c r="D20" s="156"/>
      <c r="E20" s="156"/>
      <c r="F20" s="157"/>
      <c r="G20" s="42">
        <f>SUM(G13:G19)</f>
        <v>85000</v>
      </c>
      <c r="H20" s="59">
        <f>SUM(H13:H19)</f>
        <v>85000</v>
      </c>
      <c r="I20" s="73">
        <f>SUM(I13:I19)</f>
        <v>0</v>
      </c>
      <c r="J20" s="111"/>
    </row>
    <row r="21" spans="1:10" ht="45" customHeight="1">
      <c r="A21" s="180">
        <v>3</v>
      </c>
      <c r="B21" s="167" t="s">
        <v>15</v>
      </c>
      <c r="C21" s="210" t="s">
        <v>16</v>
      </c>
      <c r="D21" s="211"/>
      <c r="E21" s="159"/>
      <c r="F21" s="20" t="s">
        <v>48</v>
      </c>
      <c r="G21" s="43">
        <v>14716</v>
      </c>
      <c r="H21" s="94">
        <f>G21</f>
        <v>14716</v>
      </c>
      <c r="I21" s="70">
        <v>0</v>
      </c>
      <c r="J21" s="109"/>
    </row>
    <row r="22" spans="1:10" ht="34.9" customHeight="1">
      <c r="A22" s="180"/>
      <c r="B22" s="167"/>
      <c r="C22" s="204" t="s">
        <v>17</v>
      </c>
      <c r="D22" s="205"/>
      <c r="E22" s="206"/>
      <c r="F22" s="5">
        <v>430</v>
      </c>
      <c r="G22" s="40">
        <v>0</v>
      </c>
      <c r="H22" s="94">
        <f t="shared" ref="H22:H23" si="1">G22</f>
        <v>0</v>
      </c>
      <c r="I22" s="69">
        <v>0</v>
      </c>
    </row>
    <row r="23" spans="1:10" ht="30" customHeight="1">
      <c r="A23" s="180"/>
      <c r="B23" s="167"/>
      <c r="C23" s="204" t="s">
        <v>18</v>
      </c>
      <c r="D23" s="205"/>
      <c r="E23" s="206"/>
      <c r="F23" s="5">
        <v>430.43900000000002</v>
      </c>
      <c r="G23" s="40">
        <v>5517</v>
      </c>
      <c r="H23" s="94">
        <f t="shared" si="1"/>
        <v>5517</v>
      </c>
      <c r="I23" s="49">
        <v>0</v>
      </c>
    </row>
    <row r="24" spans="1:10" ht="27.6" customHeight="1">
      <c r="A24" s="180"/>
      <c r="B24" s="167"/>
      <c r="C24" s="204" t="s">
        <v>19</v>
      </c>
      <c r="D24" s="205"/>
      <c r="E24" s="206"/>
      <c r="F24" s="5">
        <v>438</v>
      </c>
      <c r="G24" s="40">
        <v>0</v>
      </c>
      <c r="H24" s="88">
        <f>G24</f>
        <v>0</v>
      </c>
      <c r="I24" s="49">
        <v>0</v>
      </c>
    </row>
    <row r="25" spans="1:10" ht="25.15" customHeight="1">
      <c r="A25" s="180"/>
      <c r="B25" s="167"/>
      <c r="C25" s="171" t="s">
        <v>20</v>
      </c>
      <c r="D25" s="78" t="s">
        <v>72</v>
      </c>
      <c r="E25" s="84" t="s">
        <v>21</v>
      </c>
      <c r="F25" s="201">
        <v>441</v>
      </c>
      <c r="G25" s="169">
        <v>0</v>
      </c>
      <c r="H25" s="170">
        <f>G25</f>
        <v>0</v>
      </c>
      <c r="I25" s="240">
        <v>0</v>
      </c>
    </row>
    <row r="26" spans="1:10" ht="24" customHeight="1">
      <c r="A26" s="180"/>
      <c r="B26" s="167"/>
      <c r="C26" s="173"/>
      <c r="D26" s="75">
        <v>0</v>
      </c>
      <c r="E26" s="83">
        <v>0</v>
      </c>
      <c r="F26" s="161"/>
      <c r="G26" s="163"/>
      <c r="H26" s="165"/>
      <c r="I26" s="241"/>
    </row>
    <row r="27" spans="1:10" ht="23.45" customHeight="1">
      <c r="A27" s="180"/>
      <c r="B27" s="167"/>
      <c r="C27" s="204" t="s">
        <v>22</v>
      </c>
      <c r="D27" s="205"/>
      <c r="E27" s="206"/>
      <c r="F27" s="47">
        <v>461</v>
      </c>
      <c r="G27" s="40">
        <v>0</v>
      </c>
      <c r="H27" s="88">
        <f>G27</f>
        <v>0</v>
      </c>
      <c r="I27" s="49">
        <v>0</v>
      </c>
    </row>
    <row r="28" spans="1:10" ht="24.6" customHeight="1" thickBot="1">
      <c r="A28" s="180"/>
      <c r="B28" s="167"/>
      <c r="C28" s="225" t="s">
        <v>12</v>
      </c>
      <c r="D28" s="226"/>
      <c r="E28" s="227"/>
      <c r="F28" s="11"/>
      <c r="G28" s="41"/>
      <c r="H28" s="93"/>
      <c r="I28" s="60">
        <v>0</v>
      </c>
    </row>
    <row r="29" spans="1:10" ht="24.6" customHeight="1" thickBot="1">
      <c r="A29" s="155" t="s">
        <v>51</v>
      </c>
      <c r="B29" s="156"/>
      <c r="C29" s="156"/>
      <c r="D29" s="156"/>
      <c r="E29" s="156"/>
      <c r="F29" s="157"/>
      <c r="G29" s="42">
        <f>SUM(G21:G28)</f>
        <v>20233</v>
      </c>
      <c r="H29" s="59">
        <f>SUM(H21:H28)</f>
        <v>20233</v>
      </c>
      <c r="I29" s="112">
        <f>SUM(I21:I28)</f>
        <v>0</v>
      </c>
      <c r="J29" s="111"/>
    </row>
    <row r="30" spans="1:10" ht="39.6" customHeight="1">
      <c r="A30" s="27">
        <v>4</v>
      </c>
      <c r="B30" s="14" t="s">
        <v>54</v>
      </c>
      <c r="C30" s="172" t="s">
        <v>56</v>
      </c>
      <c r="D30" s="202" t="s">
        <v>23</v>
      </c>
      <c r="E30" s="203"/>
      <c r="F30" s="37" t="s">
        <v>94</v>
      </c>
      <c r="G30" s="43">
        <f>8400+100</f>
        <v>8500</v>
      </c>
      <c r="H30" s="95">
        <f>G30</f>
        <v>8500</v>
      </c>
      <c r="I30" s="92">
        <v>0</v>
      </c>
    </row>
    <row r="31" spans="1:10" ht="24" customHeight="1">
      <c r="A31" s="28"/>
      <c r="B31" s="14"/>
      <c r="C31" s="173"/>
      <c r="D31" s="177" t="s">
        <v>24</v>
      </c>
      <c r="E31" s="178"/>
      <c r="F31" s="5">
        <v>606</v>
      </c>
      <c r="G31" s="40">
        <v>0</v>
      </c>
      <c r="H31" s="94">
        <f t="shared" ref="H31:H43" si="2">G31</f>
        <v>0</v>
      </c>
      <c r="I31" s="49">
        <v>0</v>
      </c>
    </row>
    <row r="32" spans="1:10" ht="21" customHeight="1">
      <c r="A32" s="28"/>
      <c r="B32" s="14"/>
      <c r="C32" s="171" t="s">
        <v>25</v>
      </c>
      <c r="D32" s="177" t="s">
        <v>26</v>
      </c>
      <c r="E32" s="178"/>
      <c r="F32" s="5">
        <v>440</v>
      </c>
      <c r="G32" s="40">
        <v>41090</v>
      </c>
      <c r="H32" s="94">
        <f t="shared" si="2"/>
        <v>41090</v>
      </c>
      <c r="I32" s="49">
        <v>0</v>
      </c>
    </row>
    <row r="33" spans="1:10" ht="31.15" customHeight="1">
      <c r="A33" s="28"/>
      <c r="B33" s="14"/>
      <c r="C33" s="172"/>
      <c r="D33" s="177" t="s">
        <v>27</v>
      </c>
      <c r="E33" s="178"/>
      <c r="F33" s="5">
        <v>426</v>
      </c>
      <c r="G33" s="40">
        <v>9507</v>
      </c>
      <c r="H33" s="94">
        <f t="shared" si="2"/>
        <v>9507</v>
      </c>
      <c r="I33" s="49">
        <v>0</v>
      </c>
    </row>
    <row r="34" spans="1:10" ht="22.9" customHeight="1">
      <c r="A34" s="28"/>
      <c r="B34" s="14"/>
      <c r="C34" s="172"/>
      <c r="D34" s="177" t="s">
        <v>28</v>
      </c>
      <c r="E34" s="178"/>
      <c r="F34" s="5">
        <v>430</v>
      </c>
      <c r="G34" s="40">
        <v>750</v>
      </c>
      <c r="H34" s="94">
        <f t="shared" si="2"/>
        <v>750</v>
      </c>
      <c r="I34" s="49">
        <v>0</v>
      </c>
    </row>
    <row r="35" spans="1:10" ht="20.45" customHeight="1">
      <c r="A35" s="28"/>
      <c r="B35" s="14"/>
      <c r="C35" s="173"/>
      <c r="D35" s="223" t="s">
        <v>12</v>
      </c>
      <c r="E35" s="224"/>
      <c r="F35" s="1"/>
      <c r="G35" s="40"/>
      <c r="H35" s="94">
        <f t="shared" si="2"/>
        <v>0</v>
      </c>
      <c r="I35" s="49">
        <v>0</v>
      </c>
    </row>
    <row r="36" spans="1:10" ht="30.6" customHeight="1">
      <c r="A36" s="28"/>
      <c r="B36" s="14"/>
      <c r="C36" s="204" t="s">
        <v>29</v>
      </c>
      <c r="D36" s="205"/>
      <c r="E36" s="206"/>
      <c r="F36" s="5">
        <v>427</v>
      </c>
      <c r="G36" s="40">
        <v>1482</v>
      </c>
      <c r="H36" s="94">
        <f t="shared" si="2"/>
        <v>1482</v>
      </c>
      <c r="I36" s="49">
        <v>0</v>
      </c>
    </row>
    <row r="37" spans="1:10" ht="22.15" customHeight="1">
      <c r="A37" s="28"/>
      <c r="B37" s="14"/>
      <c r="C37" s="204" t="s">
        <v>30</v>
      </c>
      <c r="D37" s="205"/>
      <c r="E37" s="206"/>
      <c r="F37" s="5">
        <v>436</v>
      </c>
      <c r="G37" s="40">
        <v>0</v>
      </c>
      <c r="H37" s="94">
        <f t="shared" si="2"/>
        <v>0</v>
      </c>
      <c r="I37" s="49">
        <v>0</v>
      </c>
    </row>
    <row r="38" spans="1:10" ht="22.9" customHeight="1">
      <c r="A38" s="28"/>
      <c r="B38" s="14"/>
      <c r="C38" s="204" t="s">
        <v>31</v>
      </c>
      <c r="D38" s="205"/>
      <c r="E38" s="206"/>
      <c r="F38" s="5">
        <v>430</v>
      </c>
      <c r="G38" s="40">
        <v>0</v>
      </c>
      <c r="H38" s="94">
        <f t="shared" si="2"/>
        <v>0</v>
      </c>
      <c r="I38" s="49">
        <v>0</v>
      </c>
    </row>
    <row r="39" spans="1:10" ht="20.45" customHeight="1">
      <c r="A39" s="28"/>
      <c r="B39" s="14"/>
      <c r="C39" s="171" t="s">
        <v>55</v>
      </c>
      <c r="D39" s="177" t="s">
        <v>32</v>
      </c>
      <c r="E39" s="178"/>
      <c r="F39" s="5">
        <v>430</v>
      </c>
      <c r="G39" s="40">
        <v>0</v>
      </c>
      <c r="H39" s="94">
        <f t="shared" si="2"/>
        <v>0</v>
      </c>
      <c r="I39" s="49">
        <v>0</v>
      </c>
    </row>
    <row r="40" spans="1:10" ht="21.6" customHeight="1">
      <c r="A40" s="28"/>
      <c r="B40" s="14"/>
      <c r="C40" s="172"/>
      <c r="D40" s="177" t="s">
        <v>33</v>
      </c>
      <c r="E40" s="178"/>
      <c r="F40" s="5">
        <v>421</v>
      </c>
      <c r="G40" s="40">
        <v>0</v>
      </c>
      <c r="H40" s="94">
        <f t="shared" si="2"/>
        <v>0</v>
      </c>
      <c r="I40" s="49">
        <v>0</v>
      </c>
    </row>
    <row r="41" spans="1:10" ht="20.45" customHeight="1">
      <c r="A41" s="28"/>
      <c r="B41" s="14"/>
      <c r="C41" s="172"/>
      <c r="D41" s="177" t="s">
        <v>34</v>
      </c>
      <c r="E41" s="178"/>
      <c r="F41" s="5">
        <v>430</v>
      </c>
      <c r="G41" s="40">
        <v>0</v>
      </c>
      <c r="H41" s="94">
        <f t="shared" si="2"/>
        <v>0</v>
      </c>
      <c r="I41" s="49">
        <v>0</v>
      </c>
    </row>
    <row r="42" spans="1:10" ht="22.9" customHeight="1">
      <c r="A42" s="184"/>
      <c r="B42" s="207"/>
      <c r="C42" s="173"/>
      <c r="D42" s="223" t="s">
        <v>12</v>
      </c>
      <c r="E42" s="224"/>
      <c r="F42" s="1"/>
      <c r="G42" s="40">
        <v>0</v>
      </c>
      <c r="H42" s="94">
        <f t="shared" si="2"/>
        <v>0</v>
      </c>
      <c r="I42" s="49">
        <v>0</v>
      </c>
    </row>
    <row r="43" spans="1:10" ht="22.9" customHeight="1" thickBot="1">
      <c r="A43" s="184"/>
      <c r="B43" s="207"/>
      <c r="C43" s="174" t="s">
        <v>97</v>
      </c>
      <c r="D43" s="175"/>
      <c r="E43" s="176"/>
      <c r="F43" s="13">
        <v>430</v>
      </c>
      <c r="G43" s="41">
        <f>12550-G34</f>
        <v>11800</v>
      </c>
      <c r="H43" s="96">
        <f t="shared" si="2"/>
        <v>11800</v>
      </c>
      <c r="I43" s="87">
        <v>0</v>
      </c>
    </row>
    <row r="44" spans="1:10" ht="22.9" customHeight="1" thickBot="1">
      <c r="A44" s="155" t="s">
        <v>57</v>
      </c>
      <c r="B44" s="156"/>
      <c r="C44" s="156"/>
      <c r="D44" s="156"/>
      <c r="E44" s="156"/>
      <c r="F44" s="157"/>
      <c r="G44" s="42">
        <f>SUM(G30:G43)</f>
        <v>73129</v>
      </c>
      <c r="H44" s="59">
        <f>SUM(H30:H43)</f>
        <v>73129</v>
      </c>
      <c r="I44" s="112">
        <f>SUM(I30:I43)</f>
        <v>0</v>
      </c>
      <c r="J44" s="111"/>
    </row>
    <row r="45" spans="1:10" ht="22.9" customHeight="1">
      <c r="A45" s="166">
        <v>5</v>
      </c>
      <c r="B45" s="167" t="s">
        <v>61</v>
      </c>
      <c r="C45" s="158" t="s">
        <v>93</v>
      </c>
      <c r="D45" s="79" t="s">
        <v>64</v>
      </c>
      <c r="E45" s="85" t="s">
        <v>21</v>
      </c>
      <c r="F45" s="160" t="s">
        <v>59</v>
      </c>
      <c r="G45" s="162">
        <v>4250</v>
      </c>
      <c r="H45" s="164">
        <f>G45</f>
        <v>4250</v>
      </c>
      <c r="I45" s="242">
        <v>0</v>
      </c>
    </row>
    <row r="46" spans="1:10" ht="28.5" customHeight="1">
      <c r="A46" s="166"/>
      <c r="B46" s="168"/>
      <c r="C46" s="159"/>
      <c r="D46" s="75">
        <v>10</v>
      </c>
      <c r="E46" s="83">
        <v>425</v>
      </c>
      <c r="F46" s="161"/>
      <c r="G46" s="163"/>
      <c r="H46" s="165"/>
      <c r="I46" s="241"/>
    </row>
    <row r="47" spans="1:10" ht="33" customHeight="1" thickBot="1">
      <c r="A47" s="166"/>
      <c r="B47" s="168"/>
      <c r="C47" s="15" t="s">
        <v>60</v>
      </c>
      <c r="D47" s="13">
        <v>0</v>
      </c>
      <c r="E47" s="13">
        <v>0</v>
      </c>
      <c r="F47" s="16" t="s">
        <v>63</v>
      </c>
      <c r="G47" s="41">
        <v>0</v>
      </c>
      <c r="H47" s="93">
        <f>G47</f>
        <v>0</v>
      </c>
      <c r="I47" s="87">
        <v>0</v>
      </c>
    </row>
    <row r="48" spans="1:10" ht="22.9" customHeight="1" thickBot="1">
      <c r="A48" s="155" t="s">
        <v>62</v>
      </c>
      <c r="B48" s="156"/>
      <c r="C48" s="156"/>
      <c r="D48" s="156"/>
      <c r="E48" s="156"/>
      <c r="F48" s="157"/>
      <c r="G48" s="42">
        <f>SUM(G45:G47)</f>
        <v>4250</v>
      </c>
      <c r="H48" s="59">
        <f>SUM(H45:H47)</f>
        <v>4250</v>
      </c>
      <c r="I48" s="112">
        <f>SUM(I45:I47)</f>
        <v>0</v>
      </c>
      <c r="J48" s="111"/>
    </row>
    <row r="49" spans="1:10" ht="21.6" customHeight="1">
      <c r="A49" s="197">
        <v>6</v>
      </c>
      <c r="B49" s="199" t="s">
        <v>35</v>
      </c>
      <c r="C49" s="185"/>
      <c r="D49" s="186"/>
      <c r="E49" s="187"/>
      <c r="F49" s="145">
        <v>430</v>
      </c>
      <c r="G49" s="149">
        <v>0</v>
      </c>
      <c r="H49" s="152">
        <f>G49</f>
        <v>0</v>
      </c>
      <c r="I49" s="235">
        <v>0</v>
      </c>
    </row>
    <row r="50" spans="1:10" ht="22.15" customHeight="1">
      <c r="A50" s="180"/>
      <c r="B50" s="167"/>
      <c r="C50" s="188"/>
      <c r="D50" s="189"/>
      <c r="E50" s="190"/>
      <c r="F50" s="147"/>
      <c r="G50" s="150"/>
      <c r="H50" s="153"/>
      <c r="I50" s="236"/>
    </row>
    <row r="51" spans="1:10" ht="22.15" customHeight="1">
      <c r="A51" s="180"/>
      <c r="B51" s="167"/>
      <c r="C51" s="188"/>
      <c r="D51" s="189"/>
      <c r="E51" s="190"/>
      <c r="F51" s="147"/>
      <c r="G51" s="150"/>
      <c r="H51" s="153"/>
      <c r="I51" s="236"/>
    </row>
    <row r="52" spans="1:10" ht="18.75" customHeight="1" thickBot="1">
      <c r="A52" s="198"/>
      <c r="B52" s="200"/>
      <c r="C52" s="191"/>
      <c r="D52" s="192"/>
      <c r="E52" s="193"/>
      <c r="F52" s="148"/>
      <c r="G52" s="151"/>
      <c r="H52" s="154"/>
      <c r="I52" s="237"/>
    </row>
    <row r="53" spans="1:10" ht="24" customHeight="1" thickBot="1">
      <c r="A53" s="155" t="s">
        <v>74</v>
      </c>
      <c r="B53" s="156"/>
      <c r="C53" s="156"/>
      <c r="D53" s="156"/>
      <c r="E53" s="156"/>
      <c r="F53" s="157"/>
      <c r="G53" s="42">
        <f>SUM(G49)</f>
        <v>0</v>
      </c>
      <c r="H53" s="59">
        <f>SUM(H49)</f>
        <v>0</v>
      </c>
      <c r="I53" s="112">
        <f>SUM(I49)</f>
        <v>0</v>
      </c>
      <c r="J53" s="111"/>
    </row>
    <row r="54" spans="1:10" ht="32.25" customHeight="1">
      <c r="A54" s="184">
        <v>7</v>
      </c>
      <c r="B54" s="167" t="s">
        <v>36</v>
      </c>
      <c r="C54" s="210" t="s">
        <v>37</v>
      </c>
      <c r="D54" s="211"/>
      <c r="E54" s="159"/>
      <c r="F54" s="17" t="s">
        <v>65</v>
      </c>
      <c r="G54" s="43">
        <v>200</v>
      </c>
      <c r="H54" s="95">
        <f>G54</f>
        <v>200</v>
      </c>
      <c r="I54" s="92">
        <v>0</v>
      </c>
    </row>
    <row r="55" spans="1:10" ht="32.25" customHeight="1" thickBot="1">
      <c r="A55" s="184"/>
      <c r="B55" s="167"/>
      <c r="C55" s="225" t="s">
        <v>12</v>
      </c>
      <c r="D55" s="226"/>
      <c r="E55" s="227"/>
      <c r="F55" s="11"/>
      <c r="G55" s="41">
        <v>0</v>
      </c>
      <c r="H55" s="96">
        <f>G55</f>
        <v>0</v>
      </c>
      <c r="I55" s="87">
        <v>0</v>
      </c>
    </row>
    <row r="56" spans="1:10" ht="24.75" customHeight="1" thickBot="1">
      <c r="A56" s="155" t="s">
        <v>66</v>
      </c>
      <c r="B56" s="156"/>
      <c r="C56" s="156"/>
      <c r="D56" s="156"/>
      <c r="E56" s="156"/>
      <c r="F56" s="157"/>
      <c r="G56" s="42">
        <f>SUM(G54:G55)</f>
        <v>200</v>
      </c>
      <c r="H56" s="59">
        <f>SUM(H54:H55)</f>
        <v>200</v>
      </c>
      <c r="I56" s="73"/>
    </row>
    <row r="57" spans="1:10" ht="22.9" customHeight="1" thickBot="1">
      <c r="A57" s="194" t="s">
        <v>67</v>
      </c>
      <c r="B57" s="195"/>
      <c r="C57" s="195"/>
      <c r="D57" s="195"/>
      <c r="E57" s="195"/>
      <c r="F57" s="196"/>
      <c r="G57" s="44">
        <f>(G12+G20+G29+G44+G48+G53+G56)</f>
        <v>224640</v>
      </c>
      <c r="H57" s="61">
        <f>(H12+H20+H29+H44+H48+H53+H56)</f>
        <v>218366</v>
      </c>
      <c r="I57" s="74"/>
    </row>
    <row r="58" spans="1:10" ht="22.9" customHeight="1">
      <c r="A58" s="254"/>
      <c r="B58" s="255"/>
      <c r="C58" s="255"/>
      <c r="D58" s="255"/>
      <c r="E58" s="255"/>
      <c r="F58" s="255"/>
      <c r="G58" s="255"/>
      <c r="H58" s="256"/>
      <c r="J58" s="108"/>
    </row>
    <row r="59" spans="1:10" ht="22.9" customHeight="1">
      <c r="A59" s="233" t="s">
        <v>68</v>
      </c>
      <c r="B59" s="234"/>
      <c r="C59" s="234"/>
      <c r="D59" s="234"/>
      <c r="E59" s="234"/>
      <c r="F59" s="234"/>
      <c r="G59" s="234"/>
      <c r="H59" s="259"/>
      <c r="I59" s="107"/>
      <c r="J59" s="108"/>
    </row>
    <row r="60" spans="1:10" s="8" customFormat="1" ht="22.9" customHeight="1" thickBot="1">
      <c r="A60" s="29"/>
      <c r="B60" s="30"/>
      <c r="C60" s="30"/>
      <c r="D60" s="80"/>
      <c r="E60" s="80"/>
      <c r="F60" s="30"/>
      <c r="G60" s="45"/>
      <c r="H60" s="62"/>
      <c r="I60" s="113"/>
      <c r="J60" s="115"/>
    </row>
    <row r="61" spans="1:10" ht="25.9" customHeight="1">
      <c r="A61" s="32" t="s">
        <v>0</v>
      </c>
      <c r="B61" s="24" t="s">
        <v>3</v>
      </c>
      <c r="C61" s="263" t="s">
        <v>73</v>
      </c>
      <c r="D61" s="264"/>
      <c r="E61" s="265"/>
      <c r="F61" s="26" t="s">
        <v>45</v>
      </c>
      <c r="G61" s="46" t="s">
        <v>5</v>
      </c>
      <c r="H61" s="100" t="s">
        <v>6</v>
      </c>
      <c r="I61" s="99" t="s">
        <v>95</v>
      </c>
    </row>
    <row r="62" spans="1:10" ht="54" customHeight="1">
      <c r="A62" s="179">
        <v>1</v>
      </c>
      <c r="B62" s="182" t="s">
        <v>38</v>
      </c>
      <c r="C62" s="7"/>
      <c r="D62" s="81"/>
      <c r="E62" s="86"/>
      <c r="F62" s="5">
        <v>439</v>
      </c>
      <c r="G62" s="40"/>
      <c r="H62" s="88"/>
      <c r="I62" s="49"/>
    </row>
    <row r="63" spans="1:10" ht="22.5" customHeight="1" thickBot="1">
      <c r="A63" s="180"/>
      <c r="B63" s="167"/>
      <c r="C63" s="260" t="s">
        <v>12</v>
      </c>
      <c r="D63" s="261"/>
      <c r="E63" s="262"/>
      <c r="F63" s="11"/>
      <c r="G63" s="41"/>
      <c r="H63" s="97"/>
      <c r="I63" s="60"/>
    </row>
    <row r="64" spans="1:10" ht="22.9" customHeight="1" thickBot="1">
      <c r="A64" s="194" t="s">
        <v>70</v>
      </c>
      <c r="B64" s="195"/>
      <c r="C64" s="195"/>
      <c r="D64" s="195"/>
      <c r="E64" s="195"/>
      <c r="F64" s="196"/>
      <c r="G64" s="44"/>
      <c r="H64" s="98"/>
      <c r="I64" s="74"/>
    </row>
    <row r="65" spans="1:9" ht="22.9" customHeight="1">
      <c r="A65" s="254"/>
      <c r="B65" s="255"/>
      <c r="C65" s="255"/>
      <c r="D65" s="255"/>
      <c r="E65" s="255"/>
      <c r="F65" s="255"/>
      <c r="G65" s="255"/>
      <c r="H65" s="256"/>
    </row>
    <row r="66" spans="1:9" ht="22.9" customHeight="1">
      <c r="A66" s="65" t="s">
        <v>69</v>
      </c>
      <c r="B66" s="66"/>
      <c r="C66" s="66"/>
      <c r="D66" s="66"/>
      <c r="E66" s="66"/>
      <c r="F66" s="66"/>
      <c r="G66" s="66"/>
      <c r="H66" s="67"/>
      <c r="I66" s="105"/>
    </row>
    <row r="67" spans="1:9" ht="22.9" customHeight="1" thickBot="1">
      <c r="A67" s="257"/>
      <c r="B67" s="208"/>
      <c r="C67" s="208"/>
      <c r="D67" s="208"/>
      <c r="E67" s="208"/>
      <c r="F67" s="208"/>
      <c r="G67" s="208"/>
      <c r="H67" s="258"/>
      <c r="I67" s="106"/>
    </row>
    <row r="68" spans="1:9" ht="30" customHeight="1">
      <c r="A68" s="248" t="s">
        <v>0</v>
      </c>
      <c r="B68" s="250" t="s">
        <v>3</v>
      </c>
      <c r="C68" s="250" t="s">
        <v>4</v>
      </c>
      <c r="D68" s="245" t="s">
        <v>45</v>
      </c>
      <c r="E68" s="246"/>
      <c r="F68" s="247"/>
      <c r="G68" s="252" t="s">
        <v>5</v>
      </c>
      <c r="H68" s="243" t="s">
        <v>6</v>
      </c>
      <c r="I68" s="230" t="s">
        <v>95</v>
      </c>
    </row>
    <row r="69" spans="1:9" ht="25.5" customHeight="1">
      <c r="A69" s="249"/>
      <c r="B69" s="251"/>
      <c r="C69" s="251"/>
      <c r="D69" s="31">
        <v>430</v>
      </c>
      <c r="E69" s="31">
        <v>439</v>
      </c>
      <c r="F69" s="31">
        <v>606</v>
      </c>
      <c r="G69" s="253"/>
      <c r="H69" s="244"/>
      <c r="I69" s="231"/>
    </row>
    <row r="70" spans="1:9" ht="49.5" customHeight="1">
      <c r="A70" s="179">
        <v>1</v>
      </c>
      <c r="B70" s="182" t="s">
        <v>85</v>
      </c>
      <c r="C70" s="6" t="s">
        <v>86</v>
      </c>
      <c r="D70" s="82"/>
      <c r="E70" s="83"/>
      <c r="F70" s="1"/>
      <c r="G70" s="40"/>
      <c r="H70" s="101"/>
      <c r="I70" s="69"/>
    </row>
    <row r="71" spans="1:9" ht="40.5" customHeight="1">
      <c r="A71" s="180"/>
      <c r="B71" s="167"/>
      <c r="C71" s="6" t="s">
        <v>92</v>
      </c>
      <c r="D71" s="82"/>
      <c r="E71" s="83"/>
      <c r="F71" s="1"/>
      <c r="G71" s="40"/>
      <c r="H71" s="101"/>
      <c r="I71" s="69"/>
    </row>
    <row r="72" spans="1:9" ht="22.5" customHeight="1" thickBot="1">
      <c r="A72" s="181"/>
      <c r="B72" s="183"/>
      <c r="C72" s="33" t="s">
        <v>12</v>
      </c>
      <c r="D72" s="82"/>
      <c r="E72" s="83"/>
      <c r="F72" s="1"/>
      <c r="G72" s="40"/>
      <c r="H72" s="101"/>
      <c r="I72" s="69"/>
    </row>
    <row r="73" spans="1:9" ht="22.5" customHeight="1" thickBot="1">
      <c r="A73" s="155" t="s">
        <v>53</v>
      </c>
      <c r="B73" s="156"/>
      <c r="C73" s="156"/>
      <c r="D73" s="156"/>
      <c r="E73" s="156"/>
      <c r="F73" s="157"/>
      <c r="G73" s="42"/>
      <c r="H73" s="102"/>
      <c r="I73" s="73"/>
    </row>
    <row r="74" spans="1:9" ht="45">
      <c r="A74" s="179">
        <v>2</v>
      </c>
      <c r="B74" s="182" t="s">
        <v>82</v>
      </c>
      <c r="C74" s="6" t="s">
        <v>87</v>
      </c>
      <c r="D74" s="82"/>
      <c r="E74" s="83"/>
      <c r="F74" s="1"/>
      <c r="G74" s="40"/>
      <c r="H74" s="101"/>
      <c r="I74" s="69"/>
    </row>
    <row r="75" spans="1:9" ht="45">
      <c r="A75" s="180"/>
      <c r="B75" s="167"/>
      <c r="C75" s="6" t="s">
        <v>88</v>
      </c>
      <c r="D75" s="82"/>
      <c r="E75" s="83"/>
      <c r="F75" s="1"/>
      <c r="G75" s="40"/>
      <c r="H75" s="101"/>
      <c r="I75" s="69"/>
    </row>
    <row r="76" spans="1:9" ht="67.5">
      <c r="A76" s="180"/>
      <c r="B76" s="167"/>
      <c r="C76" s="6" t="s">
        <v>89</v>
      </c>
      <c r="D76" s="82"/>
      <c r="E76" s="83"/>
      <c r="F76" s="1"/>
      <c r="G76" s="40"/>
      <c r="H76" s="101"/>
      <c r="I76" s="69"/>
    </row>
    <row r="77" spans="1:9" ht="20.45" customHeight="1" thickBot="1">
      <c r="A77" s="181"/>
      <c r="B77" s="183"/>
      <c r="C77" s="35" t="s">
        <v>12</v>
      </c>
      <c r="D77" s="82"/>
      <c r="E77" s="83"/>
      <c r="F77" s="1"/>
      <c r="G77" s="40"/>
      <c r="H77" s="101"/>
      <c r="I77" s="69"/>
    </row>
    <row r="78" spans="1:9" ht="20.45" customHeight="1" thickBot="1">
      <c r="A78" s="155" t="s">
        <v>52</v>
      </c>
      <c r="B78" s="156"/>
      <c r="C78" s="156"/>
      <c r="D78" s="156"/>
      <c r="E78" s="156"/>
      <c r="F78" s="157"/>
      <c r="G78" s="42"/>
      <c r="H78" s="102"/>
      <c r="I78" s="73"/>
    </row>
    <row r="79" spans="1:9" ht="50.25" customHeight="1">
      <c r="A79" s="179">
        <v>3</v>
      </c>
      <c r="B79" s="182" t="s">
        <v>83</v>
      </c>
      <c r="C79" s="6" t="s">
        <v>79</v>
      </c>
      <c r="D79" s="82"/>
      <c r="E79" s="83"/>
      <c r="F79" s="1"/>
      <c r="G79" s="40"/>
      <c r="H79" s="101"/>
      <c r="I79" s="69"/>
    </row>
    <row r="80" spans="1:9" ht="45">
      <c r="A80" s="180"/>
      <c r="B80" s="167"/>
      <c r="C80" s="6" t="s">
        <v>80</v>
      </c>
      <c r="D80" s="82"/>
      <c r="E80" s="83"/>
      <c r="F80" s="1"/>
      <c r="G80" s="40"/>
      <c r="H80" s="101"/>
      <c r="I80" s="69"/>
    </row>
    <row r="81" spans="1:9" ht="23.45" customHeight="1" thickBot="1">
      <c r="A81" s="181"/>
      <c r="B81" s="183"/>
      <c r="C81" s="34" t="s">
        <v>12</v>
      </c>
      <c r="D81" s="82"/>
      <c r="E81" s="83"/>
      <c r="F81" s="1"/>
      <c r="G81" s="40"/>
      <c r="H81" s="101"/>
      <c r="I81" s="69"/>
    </row>
    <row r="82" spans="1:9" ht="23.45" customHeight="1" thickBot="1">
      <c r="A82" s="155" t="s">
        <v>51</v>
      </c>
      <c r="B82" s="156"/>
      <c r="C82" s="156"/>
      <c r="D82" s="156"/>
      <c r="E82" s="156"/>
      <c r="F82" s="157"/>
      <c r="G82" s="42"/>
      <c r="H82" s="102"/>
      <c r="I82" s="73"/>
    </row>
    <row r="83" spans="1:9" ht="37.5" customHeight="1">
      <c r="A83" s="179">
        <v>4</v>
      </c>
      <c r="B83" s="228" t="s">
        <v>77</v>
      </c>
      <c r="C83" s="6" t="s">
        <v>90</v>
      </c>
      <c r="D83" s="82"/>
      <c r="E83" s="83"/>
      <c r="F83" s="1"/>
      <c r="G83" s="40"/>
      <c r="H83" s="101"/>
      <c r="I83" s="69"/>
    </row>
    <row r="84" spans="1:9" ht="24.6" customHeight="1">
      <c r="A84" s="180"/>
      <c r="B84" s="229"/>
      <c r="C84" s="6" t="s">
        <v>39</v>
      </c>
      <c r="D84" s="82"/>
      <c r="E84" s="83"/>
      <c r="F84" s="1"/>
      <c r="G84" s="40"/>
      <c r="H84" s="101"/>
      <c r="I84" s="69"/>
    </row>
    <row r="85" spans="1:9" ht="25.5" customHeight="1" thickBot="1">
      <c r="A85" s="180"/>
      <c r="B85" s="229"/>
      <c r="C85" s="33" t="s">
        <v>12</v>
      </c>
      <c r="D85" s="82"/>
      <c r="E85" s="83"/>
      <c r="F85" s="1"/>
      <c r="G85" s="40"/>
      <c r="H85" s="88"/>
      <c r="I85" s="71"/>
    </row>
    <row r="86" spans="1:9" ht="25.5" customHeight="1" thickBot="1">
      <c r="A86" s="155" t="s">
        <v>57</v>
      </c>
      <c r="B86" s="156"/>
      <c r="C86" s="156"/>
      <c r="D86" s="156"/>
      <c r="E86" s="156"/>
      <c r="F86" s="157"/>
      <c r="G86" s="42"/>
      <c r="H86" s="103"/>
      <c r="I86" s="73"/>
    </row>
    <row r="87" spans="1:9" ht="36" customHeight="1">
      <c r="A87" s="179">
        <v>5</v>
      </c>
      <c r="B87" s="182" t="s">
        <v>78</v>
      </c>
      <c r="C87" s="6" t="s">
        <v>81</v>
      </c>
      <c r="D87" s="82"/>
      <c r="E87" s="83"/>
      <c r="F87" s="1"/>
      <c r="G87" s="40"/>
      <c r="H87" s="88"/>
      <c r="I87" s="69"/>
    </row>
    <row r="88" spans="1:9" ht="34.9" customHeight="1" thickBot="1">
      <c r="A88" s="180"/>
      <c r="B88" s="167"/>
      <c r="C88" s="33" t="s">
        <v>12</v>
      </c>
      <c r="D88" s="82"/>
      <c r="E88" s="83"/>
      <c r="F88" s="1"/>
      <c r="G88" s="40"/>
      <c r="H88" s="88"/>
      <c r="I88" s="69"/>
    </row>
    <row r="89" spans="1:9" ht="26.25" customHeight="1" thickBot="1">
      <c r="A89" s="155" t="s">
        <v>62</v>
      </c>
      <c r="B89" s="156"/>
      <c r="C89" s="156"/>
      <c r="D89" s="156"/>
      <c r="E89" s="156"/>
      <c r="F89" s="157"/>
      <c r="G89" s="42"/>
      <c r="H89" s="103"/>
      <c r="I89" s="73"/>
    </row>
    <row r="90" spans="1:9" ht="24" customHeight="1" thickBot="1">
      <c r="A90" s="194" t="s">
        <v>76</v>
      </c>
      <c r="B90" s="195"/>
      <c r="C90" s="195"/>
      <c r="D90" s="195"/>
      <c r="E90" s="195"/>
      <c r="F90" s="196"/>
      <c r="G90" s="44"/>
      <c r="H90" s="104"/>
      <c r="I90" s="63"/>
    </row>
    <row r="91" spans="1:9" ht="24" customHeight="1" thickBot="1">
      <c r="A91" s="194" t="s">
        <v>84</v>
      </c>
      <c r="B91" s="195"/>
      <c r="C91" s="195"/>
      <c r="D91" s="195"/>
      <c r="E91" s="195"/>
      <c r="F91" s="196"/>
      <c r="G91" s="44"/>
      <c r="H91" s="104"/>
      <c r="I91" s="63"/>
    </row>
    <row r="93" spans="1:9">
      <c r="A93" s="9" t="s">
        <v>12</v>
      </c>
      <c r="B93" t="s">
        <v>58</v>
      </c>
    </row>
    <row r="94" spans="1:9">
      <c r="A94" s="9" t="s">
        <v>46</v>
      </c>
      <c r="B94" t="s">
        <v>75</v>
      </c>
    </row>
  </sheetData>
  <mergeCells count="104">
    <mergeCell ref="I68:I69"/>
    <mergeCell ref="G4:I4"/>
    <mergeCell ref="A6:I6"/>
    <mergeCell ref="I49:I52"/>
    <mergeCell ref="I13:I14"/>
    <mergeCell ref="I25:I26"/>
    <mergeCell ref="I45:I46"/>
    <mergeCell ref="H68:H69"/>
    <mergeCell ref="D68:F68"/>
    <mergeCell ref="A68:A69"/>
    <mergeCell ref="B68:B69"/>
    <mergeCell ref="C68:C69"/>
    <mergeCell ref="G68:G69"/>
    <mergeCell ref="A64:F64"/>
    <mergeCell ref="A65:H65"/>
    <mergeCell ref="A67:H67"/>
    <mergeCell ref="A58:H58"/>
    <mergeCell ref="A59:H59"/>
    <mergeCell ref="A62:A63"/>
    <mergeCell ref="B62:B63"/>
    <mergeCell ref="C63:E63"/>
    <mergeCell ref="C61:E61"/>
    <mergeCell ref="C54:E54"/>
    <mergeCell ref="C55:E55"/>
    <mergeCell ref="C27:E27"/>
    <mergeCell ref="C28:E28"/>
    <mergeCell ref="C36:E36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A90:F90"/>
    <mergeCell ref="A12:F12"/>
    <mergeCell ref="G7:H7"/>
    <mergeCell ref="G5:H5"/>
    <mergeCell ref="C21:E21"/>
    <mergeCell ref="C22:E22"/>
    <mergeCell ref="C23:E23"/>
    <mergeCell ref="C24:E24"/>
    <mergeCell ref="B9:B11"/>
    <mergeCell ref="A9:A11"/>
    <mergeCell ref="G13:G14"/>
    <mergeCell ref="H13:H14"/>
    <mergeCell ref="C13:C14"/>
    <mergeCell ref="B13:B19"/>
    <mergeCell ref="A13:A19"/>
    <mergeCell ref="A70:A72"/>
    <mergeCell ref="B70:B72"/>
    <mergeCell ref="A54:A55"/>
    <mergeCell ref="B54:B55"/>
    <mergeCell ref="C49:E52"/>
    <mergeCell ref="A57:F57"/>
    <mergeCell ref="A21:A28"/>
    <mergeCell ref="B21:B28"/>
    <mergeCell ref="A49:A52"/>
    <mergeCell ref="B49:B52"/>
    <mergeCell ref="F25:F26"/>
    <mergeCell ref="C30:C31"/>
    <mergeCell ref="D30:E30"/>
    <mergeCell ref="D31:E31"/>
    <mergeCell ref="C32:C35"/>
    <mergeCell ref="D32:E32"/>
    <mergeCell ref="D33:E33"/>
    <mergeCell ref="A53:F53"/>
    <mergeCell ref="C38:E38"/>
    <mergeCell ref="B42:B43"/>
    <mergeCell ref="A42:A43"/>
    <mergeCell ref="D35:E35"/>
    <mergeCell ref="D42:E42"/>
    <mergeCell ref="C37:E37"/>
    <mergeCell ref="F13:F14"/>
    <mergeCell ref="F49:F52"/>
    <mergeCell ref="G49:G52"/>
    <mergeCell ref="H49:H52"/>
    <mergeCell ref="A56:F56"/>
    <mergeCell ref="A44:F44"/>
    <mergeCell ref="C45:C46"/>
    <mergeCell ref="F45:F46"/>
    <mergeCell ref="G45:G46"/>
    <mergeCell ref="H45:H46"/>
    <mergeCell ref="A45:A47"/>
    <mergeCell ref="B45:B47"/>
    <mergeCell ref="A48:F48"/>
    <mergeCell ref="A20:F20"/>
    <mergeCell ref="G25:G26"/>
    <mergeCell ref="H25:H26"/>
    <mergeCell ref="A29:F29"/>
    <mergeCell ref="C39:C42"/>
    <mergeCell ref="C43:E43"/>
    <mergeCell ref="D39:E39"/>
    <mergeCell ref="D40:E40"/>
    <mergeCell ref="D41:E41"/>
    <mergeCell ref="D34:E34"/>
    <mergeCell ref="C25:C26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L94"/>
  <sheetViews>
    <sheetView tabSelected="1" topLeftCell="A37" zoomScaleNormal="100" workbookViewId="0">
      <selection activeCell="G47" sqref="G47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style="64" customWidth="1"/>
    <col min="5" max="5" width="21.125" style="64" customWidth="1"/>
    <col min="6" max="6" width="17.375" customWidth="1"/>
    <col min="7" max="8" width="19.5" style="39" customWidth="1"/>
    <col min="9" max="9" width="19.125" style="58" customWidth="1"/>
    <col min="11" max="11" width="17.875" bestFit="1" customWidth="1"/>
    <col min="12" max="12" width="9" style="39"/>
  </cols>
  <sheetData>
    <row r="1" spans="1:12" ht="93" customHeight="1"/>
    <row r="2" spans="1:12">
      <c r="A2" t="s">
        <v>40</v>
      </c>
    </row>
    <row r="4" spans="1:12" ht="28.15" customHeight="1">
      <c r="A4" s="18" t="s">
        <v>91</v>
      </c>
      <c r="B4" s="19"/>
      <c r="C4" s="19"/>
      <c r="D4" s="54"/>
      <c r="E4" s="54"/>
      <c r="F4" s="19"/>
      <c r="G4" s="232"/>
      <c r="H4" s="232"/>
      <c r="I4" s="232"/>
    </row>
    <row r="5" spans="1:12" ht="24" customHeight="1">
      <c r="A5" s="117"/>
      <c r="B5" s="118"/>
      <c r="C5" s="118"/>
      <c r="D5" s="119"/>
      <c r="E5" s="119"/>
      <c r="F5" s="118"/>
      <c r="G5" s="209"/>
      <c r="H5" s="209"/>
      <c r="I5" s="209"/>
    </row>
    <row r="6" spans="1:12" ht="22.9" customHeight="1">
      <c r="A6" s="233" t="s">
        <v>41</v>
      </c>
      <c r="B6" s="234"/>
      <c r="C6" s="234"/>
      <c r="D6" s="234"/>
      <c r="E6" s="234"/>
      <c r="F6" s="234"/>
      <c r="G6" s="234"/>
      <c r="H6" s="234"/>
      <c r="I6" s="234"/>
    </row>
    <row r="7" spans="1:12" ht="25.9" customHeight="1" thickBot="1">
      <c r="A7" s="21"/>
      <c r="B7" s="22"/>
      <c r="C7" s="22"/>
      <c r="D7" s="52"/>
      <c r="E7" s="52"/>
      <c r="F7" s="22"/>
      <c r="G7" s="208"/>
      <c r="H7" s="208"/>
      <c r="I7" s="208"/>
    </row>
    <row r="8" spans="1:12" ht="24">
      <c r="A8" s="23" t="s">
        <v>0</v>
      </c>
      <c r="B8" s="24" t="s">
        <v>3</v>
      </c>
      <c r="C8" s="25" t="s">
        <v>71</v>
      </c>
      <c r="D8" s="76" t="s">
        <v>49</v>
      </c>
      <c r="E8" s="76" t="s">
        <v>13</v>
      </c>
      <c r="F8" s="26" t="s">
        <v>45</v>
      </c>
      <c r="G8" s="38" t="s">
        <v>5</v>
      </c>
      <c r="H8" s="120" t="s">
        <v>6</v>
      </c>
      <c r="I8" s="48" t="s">
        <v>95</v>
      </c>
    </row>
    <row r="9" spans="1:12" ht="28.15" customHeight="1">
      <c r="A9" s="179">
        <v>1</v>
      </c>
      <c r="B9" s="182" t="s">
        <v>1</v>
      </c>
      <c r="C9" s="2" t="s">
        <v>2</v>
      </c>
      <c r="D9" s="75">
        <v>31</v>
      </c>
      <c r="E9" s="83">
        <v>1209.29</v>
      </c>
      <c r="F9" s="3" t="s">
        <v>8</v>
      </c>
      <c r="G9" s="125">
        <f>41828-G10</f>
        <v>37488</v>
      </c>
      <c r="H9" s="125">
        <f>G9</f>
        <v>37488</v>
      </c>
      <c r="I9" s="121">
        <v>31864.799999999999</v>
      </c>
    </row>
    <row r="10" spans="1:12" ht="24" customHeight="1">
      <c r="A10" s="180"/>
      <c r="B10" s="167"/>
      <c r="C10" s="2" t="s">
        <v>47</v>
      </c>
      <c r="D10" s="75">
        <v>31</v>
      </c>
      <c r="E10" s="83">
        <v>140</v>
      </c>
      <c r="F10" s="3" t="s">
        <v>8</v>
      </c>
      <c r="G10" s="125">
        <v>4340</v>
      </c>
      <c r="H10" s="125">
        <f t="shared" ref="H10:H11" si="0">G10</f>
        <v>4340</v>
      </c>
      <c r="I10" s="121">
        <v>3689</v>
      </c>
      <c r="K10" t="s">
        <v>96</v>
      </c>
    </row>
    <row r="11" spans="1:12" ht="24.75" customHeight="1" thickBot="1">
      <c r="A11" s="180"/>
      <c r="B11" s="167"/>
      <c r="C11" s="10" t="s">
        <v>7</v>
      </c>
      <c r="D11" s="51">
        <v>0</v>
      </c>
      <c r="E11" s="13">
        <v>0</v>
      </c>
      <c r="F11" s="12" t="s">
        <v>14</v>
      </c>
      <c r="G11" s="126">
        <v>0</v>
      </c>
      <c r="H11" s="125">
        <f t="shared" si="0"/>
        <v>0</v>
      </c>
      <c r="I11" s="133">
        <v>0</v>
      </c>
    </row>
    <row r="12" spans="1:12" s="142" customFormat="1" ht="24" customHeight="1" thickBot="1">
      <c r="A12" s="155" t="s">
        <v>53</v>
      </c>
      <c r="B12" s="156"/>
      <c r="C12" s="156"/>
      <c r="D12" s="156"/>
      <c r="E12" s="156"/>
      <c r="F12" s="157"/>
      <c r="G12" s="139">
        <f>SUM(G9:G11)</f>
        <v>41828</v>
      </c>
      <c r="H12" s="139">
        <f>SUM(H9:H11)</f>
        <v>41828</v>
      </c>
      <c r="I12" s="140">
        <f>SUM(I9:I11)</f>
        <v>35553.800000000003</v>
      </c>
      <c r="J12" s="141"/>
      <c r="L12" s="143"/>
    </row>
    <row r="13" spans="1:12" ht="61.5" customHeight="1">
      <c r="A13" s="220">
        <v>2</v>
      </c>
      <c r="B13" s="217" t="s">
        <v>9</v>
      </c>
      <c r="C13" s="216" t="s">
        <v>10</v>
      </c>
      <c r="D13" s="77" t="s">
        <v>50</v>
      </c>
      <c r="E13" s="77" t="s">
        <v>13</v>
      </c>
      <c r="F13" s="145">
        <v>470</v>
      </c>
      <c r="G13" s="266">
        <f>85000-G17</f>
        <v>56000</v>
      </c>
      <c r="H13" s="266">
        <f>G13</f>
        <v>56000</v>
      </c>
      <c r="I13" s="270">
        <f>G13</f>
        <v>56000</v>
      </c>
    </row>
    <row r="14" spans="1:12" ht="21.6" customHeight="1">
      <c r="A14" s="221"/>
      <c r="B14" s="218"/>
      <c r="C14" s="146"/>
      <c r="D14" s="75">
        <v>100</v>
      </c>
      <c r="E14" s="83">
        <v>560</v>
      </c>
      <c r="F14" s="146"/>
      <c r="G14" s="267"/>
      <c r="H14" s="272"/>
      <c r="I14" s="271"/>
    </row>
    <row r="15" spans="1:12" ht="18.600000000000001" customHeight="1">
      <c r="A15" s="221"/>
      <c r="B15" s="218"/>
      <c r="C15" s="4" t="s">
        <v>11</v>
      </c>
      <c r="D15" s="75">
        <v>0</v>
      </c>
      <c r="E15" s="83">
        <v>0</v>
      </c>
      <c r="F15" s="3">
        <v>470</v>
      </c>
      <c r="G15" s="125">
        <v>0</v>
      </c>
      <c r="H15" s="125">
        <f>G15</f>
        <v>0</v>
      </c>
      <c r="I15" s="121">
        <f>G15</f>
        <v>0</v>
      </c>
    </row>
    <row r="16" spans="1:12" ht="19.899999999999999" customHeight="1">
      <c r="A16" s="221"/>
      <c r="B16" s="218"/>
      <c r="C16" s="4" t="s">
        <v>42</v>
      </c>
      <c r="D16" s="75">
        <v>0</v>
      </c>
      <c r="E16" s="83">
        <v>0</v>
      </c>
      <c r="F16" s="3">
        <v>470</v>
      </c>
      <c r="G16" s="125">
        <v>0</v>
      </c>
      <c r="H16" s="125">
        <f t="shared" ref="H16:H19" si="1">G16</f>
        <v>0</v>
      </c>
      <c r="I16" s="121">
        <f t="shared" ref="I16:I19" si="2">G16</f>
        <v>0</v>
      </c>
    </row>
    <row r="17" spans="1:12" ht="20.45" customHeight="1">
      <c r="A17" s="221"/>
      <c r="B17" s="218"/>
      <c r="C17" s="4" t="s">
        <v>44</v>
      </c>
      <c r="D17" s="75">
        <v>64</v>
      </c>
      <c r="E17" s="83">
        <v>453.12</v>
      </c>
      <c r="F17" s="3">
        <v>470</v>
      </c>
      <c r="G17" s="125">
        <v>29000</v>
      </c>
      <c r="H17" s="125">
        <f t="shared" si="1"/>
        <v>29000</v>
      </c>
      <c r="I17" s="121">
        <f t="shared" si="2"/>
        <v>29000</v>
      </c>
    </row>
    <row r="18" spans="1:12" ht="27" customHeight="1">
      <c r="A18" s="221"/>
      <c r="B18" s="218"/>
      <c r="C18" s="2" t="s">
        <v>43</v>
      </c>
      <c r="D18" s="75">
        <v>0</v>
      </c>
      <c r="E18" s="83">
        <v>0</v>
      </c>
      <c r="F18" s="3">
        <v>470</v>
      </c>
      <c r="G18" s="125">
        <v>0</v>
      </c>
      <c r="H18" s="125">
        <f t="shared" si="1"/>
        <v>0</v>
      </c>
      <c r="I18" s="121">
        <f t="shared" si="2"/>
        <v>0</v>
      </c>
    </row>
    <row r="19" spans="1:12" ht="24" customHeight="1" thickBot="1">
      <c r="A19" s="222"/>
      <c r="B19" s="219"/>
      <c r="C19" s="36" t="s">
        <v>12</v>
      </c>
      <c r="D19" s="75">
        <v>0</v>
      </c>
      <c r="E19" s="83">
        <v>0</v>
      </c>
      <c r="F19" s="13"/>
      <c r="G19" s="126">
        <v>0</v>
      </c>
      <c r="H19" s="125">
        <f t="shared" si="1"/>
        <v>0</v>
      </c>
      <c r="I19" s="121">
        <f t="shared" si="2"/>
        <v>0</v>
      </c>
    </row>
    <row r="20" spans="1:12" s="142" customFormat="1" ht="24" customHeight="1" thickBot="1">
      <c r="A20" s="155" t="s">
        <v>52</v>
      </c>
      <c r="B20" s="156"/>
      <c r="C20" s="156"/>
      <c r="D20" s="156"/>
      <c r="E20" s="156"/>
      <c r="F20" s="157"/>
      <c r="G20" s="139">
        <f>SUM(G13:G19)</f>
        <v>85000</v>
      </c>
      <c r="H20" s="139">
        <f>SUM(H13:H19)</f>
        <v>85000</v>
      </c>
      <c r="I20" s="140">
        <f>SUM(I13:I19)</f>
        <v>85000</v>
      </c>
      <c r="J20" s="141"/>
      <c r="L20" s="143"/>
    </row>
    <row r="21" spans="1:12" ht="45" customHeight="1">
      <c r="A21" s="180">
        <v>3</v>
      </c>
      <c r="B21" s="167" t="s">
        <v>15</v>
      </c>
      <c r="C21" s="210" t="s">
        <v>16</v>
      </c>
      <c r="D21" s="211"/>
      <c r="E21" s="159"/>
      <c r="F21" s="55" t="s">
        <v>48</v>
      </c>
      <c r="G21" s="129">
        <v>14716</v>
      </c>
      <c r="H21" s="129">
        <f>G21</f>
        <v>14716</v>
      </c>
      <c r="I21" s="56">
        <f>G21</f>
        <v>14716</v>
      </c>
      <c r="J21" s="109"/>
    </row>
    <row r="22" spans="1:12" ht="34.9" customHeight="1">
      <c r="A22" s="180"/>
      <c r="B22" s="167"/>
      <c r="C22" s="204" t="s">
        <v>17</v>
      </c>
      <c r="D22" s="205"/>
      <c r="E22" s="206"/>
      <c r="F22" s="5">
        <v>430</v>
      </c>
      <c r="G22" s="125">
        <v>0</v>
      </c>
      <c r="H22" s="129">
        <f t="shared" ref="H22:H24" si="3">G22</f>
        <v>0</v>
      </c>
      <c r="I22" s="56">
        <f t="shared" ref="I22:I23" si="4">G22</f>
        <v>0</v>
      </c>
    </row>
    <row r="23" spans="1:12" ht="30" customHeight="1">
      <c r="A23" s="180"/>
      <c r="B23" s="167"/>
      <c r="C23" s="204" t="s">
        <v>18</v>
      </c>
      <c r="D23" s="205"/>
      <c r="E23" s="206"/>
      <c r="F23" s="5">
        <v>430.43900000000002</v>
      </c>
      <c r="G23" s="125">
        <f>5517+1000</f>
        <v>6517</v>
      </c>
      <c r="H23" s="129">
        <f t="shared" si="3"/>
        <v>6517</v>
      </c>
      <c r="I23" s="56">
        <f t="shared" si="4"/>
        <v>6517</v>
      </c>
    </row>
    <row r="24" spans="1:12" ht="27.6" customHeight="1">
      <c r="A24" s="180"/>
      <c r="B24" s="167"/>
      <c r="C24" s="204" t="s">
        <v>19</v>
      </c>
      <c r="D24" s="205"/>
      <c r="E24" s="206"/>
      <c r="F24" s="5">
        <v>438</v>
      </c>
      <c r="G24" s="125">
        <v>0</v>
      </c>
      <c r="H24" s="129">
        <f t="shared" si="3"/>
        <v>0</v>
      </c>
      <c r="I24" s="121">
        <f>G24</f>
        <v>0</v>
      </c>
    </row>
    <row r="25" spans="1:12" ht="25.15" customHeight="1">
      <c r="A25" s="180"/>
      <c r="B25" s="167"/>
      <c r="C25" s="171" t="s">
        <v>20</v>
      </c>
      <c r="D25" s="78" t="s">
        <v>72</v>
      </c>
      <c r="E25" s="84" t="s">
        <v>21</v>
      </c>
      <c r="F25" s="201">
        <v>441</v>
      </c>
      <c r="G25" s="169">
        <v>0</v>
      </c>
      <c r="H25" s="169">
        <f>G25</f>
        <v>0</v>
      </c>
      <c r="I25" s="268">
        <f>G25</f>
        <v>0</v>
      </c>
    </row>
    <row r="26" spans="1:12" ht="24" customHeight="1">
      <c r="A26" s="180"/>
      <c r="B26" s="167"/>
      <c r="C26" s="173"/>
      <c r="D26" s="75">
        <v>0</v>
      </c>
      <c r="E26" s="83">
        <v>0</v>
      </c>
      <c r="F26" s="161"/>
      <c r="G26" s="163"/>
      <c r="H26" s="163"/>
      <c r="I26" s="269"/>
    </row>
    <row r="27" spans="1:12" ht="23.45" customHeight="1">
      <c r="A27" s="180"/>
      <c r="B27" s="167"/>
      <c r="C27" s="204" t="s">
        <v>22</v>
      </c>
      <c r="D27" s="205"/>
      <c r="E27" s="206"/>
      <c r="F27" s="47">
        <v>461</v>
      </c>
      <c r="G27" s="125">
        <v>0</v>
      </c>
      <c r="H27" s="125">
        <v>0</v>
      </c>
      <c r="I27" s="121">
        <f>G27</f>
        <v>0</v>
      </c>
    </row>
    <row r="28" spans="1:12" ht="24.6" customHeight="1" thickBot="1">
      <c r="A28" s="180"/>
      <c r="B28" s="167"/>
      <c r="C28" s="225" t="s">
        <v>12</v>
      </c>
      <c r="D28" s="226"/>
      <c r="E28" s="227"/>
      <c r="F28" s="11"/>
      <c r="G28" s="126">
        <v>0</v>
      </c>
      <c r="H28" s="126">
        <v>0</v>
      </c>
      <c r="I28" s="57">
        <f>G28</f>
        <v>0</v>
      </c>
    </row>
    <row r="29" spans="1:12" s="142" customFormat="1" ht="24.6" customHeight="1" thickBot="1">
      <c r="A29" s="155" t="s">
        <v>51</v>
      </c>
      <c r="B29" s="156"/>
      <c r="C29" s="156"/>
      <c r="D29" s="156"/>
      <c r="E29" s="156"/>
      <c r="F29" s="157"/>
      <c r="G29" s="139">
        <f>SUM(G21:G28)</f>
        <v>21233</v>
      </c>
      <c r="H29" s="139">
        <f>SUM(H21:H28)</f>
        <v>21233</v>
      </c>
      <c r="I29" s="140">
        <f>SUM(I21:I28)</f>
        <v>21233</v>
      </c>
      <c r="J29" s="141"/>
      <c r="L29" s="143"/>
    </row>
    <row r="30" spans="1:12" ht="39.6" customHeight="1">
      <c r="A30" s="50">
        <v>4</v>
      </c>
      <c r="B30" s="14" t="s">
        <v>54</v>
      </c>
      <c r="C30" s="172" t="s">
        <v>56</v>
      </c>
      <c r="D30" s="202" t="s">
        <v>23</v>
      </c>
      <c r="E30" s="203"/>
      <c r="F30" s="55" t="s">
        <v>94</v>
      </c>
      <c r="G30" s="129">
        <f>8400+100</f>
        <v>8500</v>
      </c>
      <c r="H30" s="129">
        <f>G30</f>
        <v>8500</v>
      </c>
      <c r="I30" s="130">
        <f>G30</f>
        <v>8500</v>
      </c>
    </row>
    <row r="31" spans="1:12" ht="24" customHeight="1">
      <c r="A31" s="28"/>
      <c r="B31" s="14"/>
      <c r="C31" s="173"/>
      <c r="D31" s="177" t="s">
        <v>24</v>
      </c>
      <c r="E31" s="178"/>
      <c r="F31" s="5">
        <v>606</v>
      </c>
      <c r="G31" s="125">
        <v>0</v>
      </c>
      <c r="H31" s="129">
        <f t="shared" ref="H31:H42" si="5">G31</f>
        <v>0</v>
      </c>
      <c r="I31" s="56">
        <f t="shared" ref="I31:I43" si="6">G31</f>
        <v>0</v>
      </c>
    </row>
    <row r="32" spans="1:12" ht="21" customHeight="1">
      <c r="A32" s="28"/>
      <c r="B32" s="14"/>
      <c r="C32" s="171" t="s">
        <v>25</v>
      </c>
      <c r="D32" s="177" t="s">
        <v>26</v>
      </c>
      <c r="E32" s="178"/>
      <c r="F32" s="5">
        <v>440</v>
      </c>
      <c r="G32" s="125">
        <v>41090</v>
      </c>
      <c r="H32" s="129">
        <f t="shared" si="5"/>
        <v>41090</v>
      </c>
      <c r="I32" s="56">
        <f t="shared" si="6"/>
        <v>41090</v>
      </c>
    </row>
    <row r="33" spans="1:10" ht="31.15" customHeight="1">
      <c r="A33" s="28"/>
      <c r="B33" s="14"/>
      <c r="C33" s="172"/>
      <c r="D33" s="177" t="s">
        <v>27</v>
      </c>
      <c r="E33" s="178"/>
      <c r="F33" s="5">
        <v>426</v>
      </c>
      <c r="G33" s="125">
        <v>9507</v>
      </c>
      <c r="H33" s="129">
        <f t="shared" si="5"/>
        <v>9507</v>
      </c>
      <c r="I33" s="56">
        <f t="shared" si="6"/>
        <v>9507</v>
      </c>
    </row>
    <row r="34" spans="1:10" ht="22.9" customHeight="1">
      <c r="A34" s="28"/>
      <c r="B34" s="14"/>
      <c r="C34" s="172"/>
      <c r="D34" s="177" t="s">
        <v>28</v>
      </c>
      <c r="E34" s="178"/>
      <c r="F34" s="5">
        <v>430</v>
      </c>
      <c r="G34" s="125">
        <v>750</v>
      </c>
      <c r="H34" s="129">
        <f t="shared" si="5"/>
        <v>750</v>
      </c>
      <c r="I34" s="56">
        <f t="shared" si="6"/>
        <v>750</v>
      </c>
    </row>
    <row r="35" spans="1:10" ht="20.45" customHeight="1">
      <c r="A35" s="28"/>
      <c r="B35" s="14"/>
      <c r="C35" s="173"/>
      <c r="D35" s="223" t="s">
        <v>12</v>
      </c>
      <c r="E35" s="224"/>
      <c r="F35" s="1"/>
      <c r="G35" s="125"/>
      <c r="H35" s="129">
        <f t="shared" si="5"/>
        <v>0</v>
      </c>
      <c r="I35" s="56">
        <f t="shared" si="6"/>
        <v>0</v>
      </c>
    </row>
    <row r="36" spans="1:10" ht="30.6" customHeight="1">
      <c r="A36" s="28"/>
      <c r="B36" s="14"/>
      <c r="C36" s="204" t="s">
        <v>29</v>
      </c>
      <c r="D36" s="205"/>
      <c r="E36" s="206"/>
      <c r="F36" s="5">
        <v>427</v>
      </c>
      <c r="G36" s="125">
        <v>1482</v>
      </c>
      <c r="H36" s="129">
        <f t="shared" si="5"/>
        <v>1482</v>
      </c>
      <c r="I36" s="56">
        <f t="shared" si="6"/>
        <v>1482</v>
      </c>
    </row>
    <row r="37" spans="1:10" ht="22.15" customHeight="1">
      <c r="A37" s="28"/>
      <c r="B37" s="14"/>
      <c r="C37" s="204" t="s">
        <v>30</v>
      </c>
      <c r="D37" s="205"/>
      <c r="E37" s="206"/>
      <c r="F37" s="5">
        <v>436</v>
      </c>
      <c r="G37" s="125">
        <v>0</v>
      </c>
      <c r="H37" s="129">
        <f t="shared" si="5"/>
        <v>0</v>
      </c>
      <c r="I37" s="56">
        <f t="shared" si="6"/>
        <v>0</v>
      </c>
    </row>
    <row r="38" spans="1:10" ht="22.9" customHeight="1">
      <c r="A38" s="28"/>
      <c r="B38" s="14"/>
      <c r="C38" s="204" t="s">
        <v>31</v>
      </c>
      <c r="D38" s="205"/>
      <c r="E38" s="206"/>
      <c r="F38" s="5">
        <v>430</v>
      </c>
      <c r="G38" s="125">
        <v>0</v>
      </c>
      <c r="H38" s="129">
        <f t="shared" si="5"/>
        <v>0</v>
      </c>
      <c r="I38" s="56">
        <f t="shared" si="6"/>
        <v>0</v>
      </c>
    </row>
    <row r="39" spans="1:10" ht="20.45" customHeight="1">
      <c r="A39" s="28"/>
      <c r="B39" s="14"/>
      <c r="C39" s="171" t="s">
        <v>55</v>
      </c>
      <c r="D39" s="177" t="s">
        <v>32</v>
      </c>
      <c r="E39" s="178"/>
      <c r="F39" s="5">
        <v>430</v>
      </c>
      <c r="G39" s="125">
        <v>0</v>
      </c>
      <c r="H39" s="129">
        <f t="shared" si="5"/>
        <v>0</v>
      </c>
      <c r="I39" s="56">
        <f t="shared" si="6"/>
        <v>0</v>
      </c>
    </row>
    <row r="40" spans="1:10" ht="21.6" customHeight="1">
      <c r="A40" s="28"/>
      <c r="B40" s="14"/>
      <c r="C40" s="172"/>
      <c r="D40" s="177" t="s">
        <v>33</v>
      </c>
      <c r="E40" s="178"/>
      <c r="F40" s="5">
        <v>421</v>
      </c>
      <c r="G40" s="125">
        <v>0</v>
      </c>
      <c r="H40" s="129">
        <f t="shared" si="5"/>
        <v>0</v>
      </c>
      <c r="I40" s="56">
        <f t="shared" si="6"/>
        <v>0</v>
      </c>
    </row>
    <row r="41" spans="1:10" ht="20.45" customHeight="1">
      <c r="A41" s="28"/>
      <c r="B41" s="14"/>
      <c r="C41" s="172"/>
      <c r="D41" s="177" t="s">
        <v>34</v>
      </c>
      <c r="E41" s="178"/>
      <c r="F41" s="5">
        <v>430</v>
      </c>
      <c r="G41" s="125">
        <v>0</v>
      </c>
      <c r="H41" s="129">
        <f t="shared" si="5"/>
        <v>0</v>
      </c>
      <c r="I41" s="56">
        <f t="shared" si="6"/>
        <v>0</v>
      </c>
    </row>
    <row r="42" spans="1:10" ht="22.9" customHeight="1">
      <c r="A42" s="184"/>
      <c r="B42" s="207"/>
      <c r="C42" s="173"/>
      <c r="D42" s="223" t="s">
        <v>12</v>
      </c>
      <c r="E42" s="224"/>
      <c r="F42" s="1"/>
      <c r="G42" s="125">
        <v>0</v>
      </c>
      <c r="H42" s="129">
        <f t="shared" si="5"/>
        <v>0</v>
      </c>
      <c r="I42" s="56">
        <f t="shared" si="6"/>
        <v>0</v>
      </c>
    </row>
    <row r="43" spans="1:10" ht="22.9" customHeight="1" thickBot="1">
      <c r="A43" s="184"/>
      <c r="B43" s="207"/>
      <c r="C43" s="273" t="s">
        <v>98</v>
      </c>
      <c r="D43" s="274"/>
      <c r="E43" s="275"/>
      <c r="F43" s="13">
        <v>430</v>
      </c>
      <c r="G43" s="126">
        <f>12750-G34-1000</f>
        <v>11000</v>
      </c>
      <c r="H43" s="129">
        <f>G43</f>
        <v>11000</v>
      </c>
      <c r="I43" s="131">
        <f t="shared" si="6"/>
        <v>11000</v>
      </c>
    </row>
    <row r="44" spans="1:10" ht="22.9" customHeight="1" thickBot="1">
      <c r="A44" s="155" t="s">
        <v>57</v>
      </c>
      <c r="B44" s="156"/>
      <c r="C44" s="156"/>
      <c r="D44" s="156"/>
      <c r="E44" s="156"/>
      <c r="F44" s="157"/>
      <c r="G44" s="139">
        <f>SUM(G30:G43)</f>
        <v>72329</v>
      </c>
      <c r="H44" s="139">
        <f>SUM(H30:H43)</f>
        <v>72329</v>
      </c>
      <c r="I44" s="140">
        <f>SUM(I30:I43)</f>
        <v>72329</v>
      </c>
      <c r="J44" s="109"/>
    </row>
    <row r="45" spans="1:10" ht="22.9" customHeight="1">
      <c r="A45" s="166">
        <v>5</v>
      </c>
      <c r="B45" s="167" t="s">
        <v>61</v>
      </c>
      <c r="C45" s="158" t="s">
        <v>93</v>
      </c>
      <c r="D45" s="79" t="s">
        <v>64</v>
      </c>
      <c r="E45" s="85" t="s">
        <v>21</v>
      </c>
      <c r="F45" s="160" t="s">
        <v>59</v>
      </c>
      <c r="G45" s="162">
        <f>4250-G79</f>
        <v>3250</v>
      </c>
      <c r="H45" s="282">
        <f>G45</f>
        <v>3250</v>
      </c>
      <c r="I45" s="276">
        <f>G45</f>
        <v>3250</v>
      </c>
    </row>
    <row r="46" spans="1:10" ht="28.5" customHeight="1">
      <c r="A46" s="166"/>
      <c r="B46" s="168"/>
      <c r="C46" s="159"/>
      <c r="D46" s="75">
        <v>10</v>
      </c>
      <c r="E46" s="83">
        <v>325</v>
      </c>
      <c r="F46" s="161"/>
      <c r="G46" s="163"/>
      <c r="H46" s="163"/>
      <c r="I46" s="269"/>
    </row>
    <row r="47" spans="1:10" ht="33" customHeight="1" thickBot="1">
      <c r="A47" s="166"/>
      <c r="B47" s="168"/>
      <c r="C47" s="15" t="s">
        <v>60</v>
      </c>
      <c r="D47" s="13">
        <v>0</v>
      </c>
      <c r="E47" s="13">
        <v>0</v>
      </c>
      <c r="F47" s="53" t="s">
        <v>63</v>
      </c>
      <c r="G47" s="126">
        <v>0</v>
      </c>
      <c r="H47" s="126">
        <f>G47</f>
        <v>0</v>
      </c>
      <c r="I47" s="57">
        <f>G47</f>
        <v>0</v>
      </c>
    </row>
    <row r="48" spans="1:10" ht="22.9" customHeight="1" thickBot="1">
      <c r="A48" s="155" t="s">
        <v>62</v>
      </c>
      <c r="B48" s="156"/>
      <c r="C48" s="156"/>
      <c r="D48" s="156"/>
      <c r="E48" s="156"/>
      <c r="F48" s="157"/>
      <c r="G48" s="139">
        <f>SUM(G45:G47)</f>
        <v>3250</v>
      </c>
      <c r="H48" s="139">
        <f>SUM(H45:H47)</f>
        <v>3250</v>
      </c>
      <c r="I48" s="140">
        <f>SUM(I45:I47)</f>
        <v>3250</v>
      </c>
      <c r="J48" s="109"/>
    </row>
    <row r="49" spans="1:12" ht="21.6" customHeight="1">
      <c r="A49" s="197">
        <v>6</v>
      </c>
      <c r="B49" s="199" t="s">
        <v>35</v>
      </c>
      <c r="C49" s="185"/>
      <c r="D49" s="186"/>
      <c r="E49" s="187"/>
      <c r="F49" s="145">
        <v>430</v>
      </c>
      <c r="G49" s="149">
        <v>0</v>
      </c>
      <c r="H49" s="149">
        <v>0</v>
      </c>
      <c r="I49" s="279">
        <f>G49</f>
        <v>0</v>
      </c>
    </row>
    <row r="50" spans="1:12" ht="22.15" customHeight="1">
      <c r="A50" s="180"/>
      <c r="B50" s="167"/>
      <c r="C50" s="188"/>
      <c r="D50" s="189"/>
      <c r="E50" s="190"/>
      <c r="F50" s="147"/>
      <c r="G50" s="150"/>
      <c r="H50" s="150"/>
      <c r="I50" s="280"/>
    </row>
    <row r="51" spans="1:12" ht="22.15" customHeight="1">
      <c r="A51" s="180"/>
      <c r="B51" s="167"/>
      <c r="C51" s="188"/>
      <c r="D51" s="189"/>
      <c r="E51" s="190"/>
      <c r="F51" s="147"/>
      <c r="G51" s="150"/>
      <c r="H51" s="150"/>
      <c r="I51" s="280"/>
    </row>
    <row r="52" spans="1:12" ht="18.75" customHeight="1" thickBot="1">
      <c r="A52" s="198"/>
      <c r="B52" s="200"/>
      <c r="C52" s="191"/>
      <c r="D52" s="192"/>
      <c r="E52" s="193"/>
      <c r="F52" s="148"/>
      <c r="G52" s="151"/>
      <c r="H52" s="151"/>
      <c r="I52" s="281"/>
    </row>
    <row r="53" spans="1:12" ht="24" customHeight="1" thickBot="1">
      <c r="A53" s="155" t="s">
        <v>74</v>
      </c>
      <c r="B53" s="156"/>
      <c r="C53" s="156"/>
      <c r="D53" s="156"/>
      <c r="E53" s="156"/>
      <c r="F53" s="157"/>
      <c r="G53" s="139">
        <f>SUM(G49)</f>
        <v>0</v>
      </c>
      <c r="H53" s="139">
        <f>G53</f>
        <v>0</v>
      </c>
      <c r="I53" s="140">
        <f>SUM(I49)</f>
        <v>0</v>
      </c>
      <c r="J53" s="109"/>
    </row>
    <row r="54" spans="1:12" ht="32.25" customHeight="1">
      <c r="A54" s="184">
        <v>7</v>
      </c>
      <c r="B54" s="167" t="s">
        <v>36</v>
      </c>
      <c r="C54" s="210"/>
      <c r="D54" s="211"/>
      <c r="E54" s="159"/>
      <c r="F54" s="17" t="s">
        <v>65</v>
      </c>
      <c r="G54" s="129">
        <v>0</v>
      </c>
      <c r="H54" s="129">
        <f>G54</f>
        <v>0</v>
      </c>
      <c r="I54" s="130">
        <f>G54</f>
        <v>0</v>
      </c>
    </row>
    <row r="55" spans="1:12" ht="32.25" customHeight="1" thickBot="1">
      <c r="A55" s="184"/>
      <c r="B55" s="167"/>
      <c r="C55" s="225" t="s">
        <v>12</v>
      </c>
      <c r="D55" s="226"/>
      <c r="E55" s="227"/>
      <c r="F55" s="11"/>
      <c r="G55" s="126">
        <v>0</v>
      </c>
      <c r="H55" s="132">
        <f>G55</f>
        <v>0</v>
      </c>
      <c r="I55" s="131">
        <f>G55</f>
        <v>0</v>
      </c>
    </row>
    <row r="56" spans="1:12" ht="24.75" customHeight="1" thickBot="1">
      <c r="A56" s="155" t="s">
        <v>66</v>
      </c>
      <c r="B56" s="156"/>
      <c r="C56" s="156"/>
      <c r="D56" s="156"/>
      <c r="E56" s="156"/>
      <c r="F56" s="157"/>
      <c r="G56" s="127">
        <f>SUM(G54:G55)</f>
        <v>0</v>
      </c>
      <c r="H56" s="127">
        <f>SUM(H54:H55)</f>
        <v>0</v>
      </c>
      <c r="I56" s="128">
        <f>SUM(I54:I55)</f>
        <v>0</v>
      </c>
    </row>
    <row r="57" spans="1:12" ht="22.9" customHeight="1" thickBot="1">
      <c r="A57" s="194" t="s">
        <v>67</v>
      </c>
      <c r="B57" s="195"/>
      <c r="C57" s="195"/>
      <c r="D57" s="195"/>
      <c r="E57" s="195"/>
      <c r="F57" s="196"/>
      <c r="G57" s="134">
        <f>(G12+G20+G29+G44+G48+G53+G56)</f>
        <v>223640</v>
      </c>
      <c r="H57" s="134">
        <f>(H12+H20+H29+H44+H48+H53+H56)</f>
        <v>223640</v>
      </c>
      <c r="I57" s="135">
        <f>(I12+I20+I29+I44+I48+I53+I56)</f>
        <v>217365.8</v>
      </c>
      <c r="K57">
        <f>I57/H57</f>
        <v>0.97194509032373455</v>
      </c>
    </row>
    <row r="58" spans="1:12" ht="22.9" customHeight="1">
      <c r="A58" s="254"/>
      <c r="B58" s="255"/>
      <c r="C58" s="255"/>
      <c r="D58" s="255"/>
      <c r="E58" s="255"/>
      <c r="F58" s="255"/>
      <c r="G58" s="255"/>
      <c r="H58" s="255"/>
      <c r="I58" s="256"/>
      <c r="J58" s="108"/>
    </row>
    <row r="59" spans="1:12" ht="22.9" customHeight="1">
      <c r="A59" s="233" t="s">
        <v>68</v>
      </c>
      <c r="B59" s="234"/>
      <c r="C59" s="234"/>
      <c r="D59" s="234"/>
      <c r="E59" s="234"/>
      <c r="F59" s="234"/>
      <c r="G59" s="234"/>
      <c r="H59" s="234"/>
      <c r="I59" s="259"/>
      <c r="J59" s="108"/>
    </row>
    <row r="60" spans="1:12" s="8" customFormat="1" ht="22.9" customHeight="1" thickBot="1">
      <c r="A60" s="29"/>
      <c r="B60" s="30"/>
      <c r="C60" s="30"/>
      <c r="D60" s="80"/>
      <c r="E60" s="80"/>
      <c r="F60" s="30"/>
      <c r="G60" s="45"/>
      <c r="H60" s="45"/>
      <c r="I60" s="62"/>
      <c r="J60" s="115"/>
      <c r="L60" s="144"/>
    </row>
    <row r="61" spans="1:12" ht="25.9" customHeight="1">
      <c r="A61" s="32" t="s">
        <v>0</v>
      </c>
      <c r="B61" s="24" t="s">
        <v>3</v>
      </c>
      <c r="C61" s="263" t="s">
        <v>73</v>
      </c>
      <c r="D61" s="264"/>
      <c r="E61" s="265"/>
      <c r="F61" s="26" t="s">
        <v>45</v>
      </c>
      <c r="G61" s="46" t="s">
        <v>5</v>
      </c>
      <c r="H61" s="120" t="s">
        <v>6</v>
      </c>
      <c r="I61" s="48" t="s">
        <v>95</v>
      </c>
    </row>
    <row r="62" spans="1:12" ht="54" customHeight="1">
      <c r="A62" s="179">
        <v>1</v>
      </c>
      <c r="B62" s="182" t="s">
        <v>38</v>
      </c>
      <c r="C62" s="7"/>
      <c r="D62" s="81"/>
      <c r="E62" s="86"/>
      <c r="F62" s="5">
        <v>439</v>
      </c>
      <c r="G62" s="40">
        <v>0</v>
      </c>
      <c r="H62" s="40">
        <v>0</v>
      </c>
      <c r="I62" s="69">
        <v>0</v>
      </c>
    </row>
    <row r="63" spans="1:12" ht="22.5" customHeight="1" thickBot="1">
      <c r="A63" s="180"/>
      <c r="B63" s="167"/>
      <c r="C63" s="260" t="s">
        <v>12</v>
      </c>
      <c r="D63" s="261"/>
      <c r="E63" s="262"/>
      <c r="F63" s="11"/>
      <c r="G63" s="41">
        <v>0</v>
      </c>
      <c r="H63" s="41">
        <v>0</v>
      </c>
      <c r="I63" s="72">
        <v>0</v>
      </c>
    </row>
    <row r="64" spans="1:12" ht="22.9" customHeight="1" thickBot="1">
      <c r="A64" s="194" t="s">
        <v>70</v>
      </c>
      <c r="B64" s="195"/>
      <c r="C64" s="195"/>
      <c r="D64" s="195"/>
      <c r="E64" s="195"/>
      <c r="F64" s="196"/>
      <c r="G64" s="136">
        <f>SUM(G62:G63)</f>
        <v>0</v>
      </c>
      <c r="H64" s="136">
        <f t="shared" ref="H64:I64" si="7">SUM(H62:H63)</f>
        <v>0</v>
      </c>
      <c r="I64" s="136">
        <f t="shared" si="7"/>
        <v>0</v>
      </c>
      <c r="J64" s="111"/>
    </row>
    <row r="65" spans="1:9" ht="22.9" customHeight="1">
      <c r="A65" s="254"/>
      <c r="B65" s="255"/>
      <c r="C65" s="255"/>
      <c r="D65" s="255"/>
      <c r="E65" s="255"/>
      <c r="F65" s="255"/>
      <c r="G65" s="255"/>
      <c r="H65" s="255"/>
      <c r="I65" s="256"/>
    </row>
    <row r="66" spans="1:9" ht="22.9" customHeight="1">
      <c r="A66" s="65" t="s">
        <v>69</v>
      </c>
      <c r="B66" s="66"/>
      <c r="C66" s="66"/>
      <c r="D66" s="66"/>
      <c r="E66" s="66"/>
      <c r="F66" s="66"/>
      <c r="G66" s="66"/>
      <c r="H66" s="66"/>
      <c r="I66" s="67"/>
    </row>
    <row r="67" spans="1:9" ht="22.9" customHeight="1" thickBot="1">
      <c r="A67" s="257"/>
      <c r="B67" s="208"/>
      <c r="C67" s="208"/>
      <c r="D67" s="208"/>
      <c r="E67" s="208"/>
      <c r="F67" s="208"/>
      <c r="G67" s="208"/>
      <c r="H67" s="208"/>
      <c r="I67" s="258"/>
    </row>
    <row r="68" spans="1:9" ht="30" customHeight="1">
      <c r="A68" s="248" t="s">
        <v>0</v>
      </c>
      <c r="B68" s="250" t="s">
        <v>3</v>
      </c>
      <c r="C68" s="250" t="s">
        <v>4</v>
      </c>
      <c r="D68" s="245" t="s">
        <v>45</v>
      </c>
      <c r="E68" s="246"/>
      <c r="F68" s="247"/>
      <c r="G68" s="252" t="s">
        <v>5</v>
      </c>
      <c r="H68" s="243" t="s">
        <v>6</v>
      </c>
      <c r="I68" s="277" t="s">
        <v>95</v>
      </c>
    </row>
    <row r="69" spans="1:9" ht="25.5" customHeight="1">
      <c r="A69" s="249"/>
      <c r="B69" s="251"/>
      <c r="C69" s="251"/>
      <c r="D69" s="31">
        <v>441</v>
      </c>
      <c r="E69" s="31">
        <v>439</v>
      </c>
      <c r="F69" s="31">
        <v>606</v>
      </c>
      <c r="G69" s="253"/>
      <c r="H69" s="244"/>
      <c r="I69" s="278"/>
    </row>
    <row r="70" spans="1:9" ht="49.5" customHeight="1">
      <c r="A70" s="179">
        <v>1</v>
      </c>
      <c r="B70" s="182" t="s">
        <v>85</v>
      </c>
      <c r="C70" s="6" t="s">
        <v>86</v>
      </c>
      <c r="D70" s="82"/>
      <c r="E70" s="83"/>
      <c r="F70" s="1"/>
      <c r="G70" s="40">
        <v>0</v>
      </c>
      <c r="H70" s="122">
        <v>0</v>
      </c>
      <c r="I70" s="49">
        <v>0</v>
      </c>
    </row>
    <row r="71" spans="1:9" ht="40.5" customHeight="1">
      <c r="A71" s="180"/>
      <c r="B71" s="167"/>
      <c r="C71" s="6" t="s">
        <v>92</v>
      </c>
      <c r="D71" s="82"/>
      <c r="E71" s="83"/>
      <c r="F71" s="1"/>
      <c r="G71" s="40">
        <v>0</v>
      </c>
      <c r="H71" s="122">
        <v>0</v>
      </c>
      <c r="I71" s="49">
        <v>0</v>
      </c>
    </row>
    <row r="72" spans="1:9" ht="22.5" customHeight="1" thickBot="1">
      <c r="A72" s="181"/>
      <c r="B72" s="183"/>
      <c r="C72" s="33" t="s">
        <v>12</v>
      </c>
      <c r="D72" s="82"/>
      <c r="E72" s="83"/>
      <c r="F72" s="1"/>
      <c r="G72" s="40">
        <v>0</v>
      </c>
      <c r="H72" s="123">
        <v>0</v>
      </c>
      <c r="I72" s="49">
        <v>0</v>
      </c>
    </row>
    <row r="73" spans="1:9" ht="22.5" customHeight="1" thickBot="1">
      <c r="A73" s="155" t="s">
        <v>53</v>
      </c>
      <c r="B73" s="156"/>
      <c r="C73" s="156"/>
      <c r="D73" s="156"/>
      <c r="E73" s="156"/>
      <c r="F73" s="157"/>
      <c r="G73" s="137">
        <f>SUM(G70:G72)</f>
        <v>0</v>
      </c>
      <c r="H73" s="137">
        <f t="shared" ref="H73:I73" si="8">SUM(H70:H72)</f>
        <v>0</v>
      </c>
      <c r="I73" s="137">
        <f t="shared" si="8"/>
        <v>0</v>
      </c>
    </row>
    <row r="74" spans="1:9" ht="45">
      <c r="A74" s="179">
        <v>2</v>
      </c>
      <c r="B74" s="182" t="s">
        <v>82</v>
      </c>
      <c r="C74" s="6" t="s">
        <v>87</v>
      </c>
      <c r="D74" s="82"/>
      <c r="E74" s="83"/>
      <c r="F74" s="1"/>
      <c r="G74" s="40">
        <v>0</v>
      </c>
      <c r="H74" s="124">
        <v>0</v>
      </c>
      <c r="I74" s="49">
        <v>0</v>
      </c>
    </row>
    <row r="75" spans="1:9" ht="45">
      <c r="A75" s="180"/>
      <c r="B75" s="167"/>
      <c r="C75" s="6" t="s">
        <v>88</v>
      </c>
      <c r="D75" s="82"/>
      <c r="E75" s="83"/>
      <c r="F75" s="1"/>
      <c r="G75" s="40">
        <v>0</v>
      </c>
      <c r="H75" s="122">
        <v>0</v>
      </c>
      <c r="I75" s="49">
        <v>0</v>
      </c>
    </row>
    <row r="76" spans="1:9" ht="67.5">
      <c r="A76" s="180"/>
      <c r="B76" s="167"/>
      <c r="C76" s="6" t="s">
        <v>89</v>
      </c>
      <c r="D76" s="82"/>
      <c r="E76" s="83"/>
      <c r="F76" s="1"/>
      <c r="G76" s="40">
        <v>0</v>
      </c>
      <c r="H76" s="122">
        <v>0</v>
      </c>
      <c r="I76" s="49">
        <v>0</v>
      </c>
    </row>
    <row r="77" spans="1:9" ht="20.45" customHeight="1" thickBot="1">
      <c r="A77" s="181"/>
      <c r="B77" s="183"/>
      <c r="C77" s="35" t="s">
        <v>12</v>
      </c>
      <c r="D77" s="82"/>
      <c r="E77" s="83"/>
      <c r="F77" s="1"/>
      <c r="G77" s="40">
        <v>0</v>
      </c>
      <c r="H77" s="123">
        <v>0</v>
      </c>
      <c r="I77" s="49">
        <v>0</v>
      </c>
    </row>
    <row r="78" spans="1:9" ht="20.45" customHeight="1" thickBot="1">
      <c r="A78" s="155" t="s">
        <v>52</v>
      </c>
      <c r="B78" s="156"/>
      <c r="C78" s="156"/>
      <c r="D78" s="156"/>
      <c r="E78" s="156"/>
      <c r="F78" s="157"/>
      <c r="G78" s="137">
        <f>SUM(G74:G77)</f>
        <v>0</v>
      </c>
      <c r="H78" s="137">
        <f t="shared" ref="H78:I78" si="9">SUM(H74:H77)</f>
        <v>0</v>
      </c>
      <c r="I78" s="137">
        <f t="shared" si="9"/>
        <v>0</v>
      </c>
    </row>
    <row r="79" spans="1:9" ht="50.25" customHeight="1">
      <c r="A79" s="179">
        <v>3</v>
      </c>
      <c r="B79" s="182" t="s">
        <v>83</v>
      </c>
      <c r="C79" s="6" t="s">
        <v>79</v>
      </c>
      <c r="D79" s="138">
        <v>1000</v>
      </c>
      <c r="E79" s="83"/>
      <c r="F79" s="1"/>
      <c r="G79" s="40">
        <v>1000</v>
      </c>
      <c r="H79" s="124">
        <v>1000</v>
      </c>
      <c r="I79" s="49">
        <v>1000</v>
      </c>
    </row>
    <row r="80" spans="1:9" ht="45">
      <c r="A80" s="180"/>
      <c r="B80" s="167"/>
      <c r="C80" s="6" t="s">
        <v>80</v>
      </c>
      <c r="D80" s="82"/>
      <c r="E80" s="83"/>
      <c r="F80" s="1"/>
      <c r="G80" s="40">
        <v>0</v>
      </c>
      <c r="H80" s="122">
        <v>0</v>
      </c>
      <c r="I80" s="49">
        <v>0</v>
      </c>
    </row>
    <row r="81" spans="1:12" ht="23.45" customHeight="1" thickBot="1">
      <c r="A81" s="181"/>
      <c r="B81" s="183"/>
      <c r="C81" s="34" t="s">
        <v>12</v>
      </c>
      <c r="D81" s="82"/>
      <c r="E81" s="83"/>
      <c r="F81" s="1"/>
      <c r="G81" s="40">
        <v>0</v>
      </c>
      <c r="H81" s="123">
        <v>0</v>
      </c>
      <c r="I81" s="49">
        <v>0</v>
      </c>
    </row>
    <row r="82" spans="1:12" ht="23.45" customHeight="1" thickBot="1">
      <c r="A82" s="155" t="s">
        <v>51</v>
      </c>
      <c r="B82" s="156"/>
      <c r="C82" s="156"/>
      <c r="D82" s="156"/>
      <c r="E82" s="156"/>
      <c r="F82" s="157"/>
      <c r="G82" s="137">
        <f>G79</f>
        <v>1000</v>
      </c>
      <c r="H82" s="137">
        <f>H79</f>
        <v>1000</v>
      </c>
      <c r="I82" s="137">
        <f t="shared" ref="I82" si="10">I79</f>
        <v>1000</v>
      </c>
    </row>
    <row r="83" spans="1:12" ht="37.5" customHeight="1">
      <c r="A83" s="179">
        <v>4</v>
      </c>
      <c r="B83" s="228" t="s">
        <v>77</v>
      </c>
      <c r="C83" s="6" t="s">
        <v>90</v>
      </c>
      <c r="D83" s="82"/>
      <c r="E83" s="83"/>
      <c r="F83" s="1"/>
      <c r="G83" s="40">
        <v>0</v>
      </c>
      <c r="H83" s="124">
        <v>0</v>
      </c>
      <c r="I83" s="49">
        <v>0</v>
      </c>
    </row>
    <row r="84" spans="1:12" ht="24.6" customHeight="1">
      <c r="A84" s="180"/>
      <c r="B84" s="229"/>
      <c r="C84" s="6" t="s">
        <v>39</v>
      </c>
      <c r="D84" s="82"/>
      <c r="E84" s="83"/>
      <c r="F84" s="1"/>
      <c r="G84" s="40">
        <v>0</v>
      </c>
      <c r="H84" s="122">
        <v>0</v>
      </c>
      <c r="I84" s="49">
        <v>0</v>
      </c>
    </row>
    <row r="85" spans="1:12" ht="25.5" customHeight="1" thickBot="1">
      <c r="A85" s="180"/>
      <c r="B85" s="229"/>
      <c r="C85" s="33" t="s">
        <v>12</v>
      </c>
      <c r="D85" s="82"/>
      <c r="E85" s="83"/>
      <c r="F85" s="1"/>
      <c r="G85" s="40">
        <v>0</v>
      </c>
      <c r="H85" s="40">
        <v>0</v>
      </c>
      <c r="I85" s="69">
        <v>0</v>
      </c>
    </row>
    <row r="86" spans="1:12" ht="25.5" customHeight="1" thickBot="1">
      <c r="A86" s="155" t="s">
        <v>57</v>
      </c>
      <c r="B86" s="156"/>
      <c r="C86" s="156"/>
      <c r="D86" s="156"/>
      <c r="E86" s="156"/>
      <c r="F86" s="157"/>
      <c r="G86" s="137">
        <f>SUM(G83:G85)</f>
        <v>0</v>
      </c>
      <c r="H86" s="137">
        <f t="shared" ref="H86:I86" si="11">SUM(H83:H85)</f>
        <v>0</v>
      </c>
      <c r="I86" s="137">
        <f t="shared" si="11"/>
        <v>0</v>
      </c>
    </row>
    <row r="87" spans="1:12" ht="36" customHeight="1">
      <c r="A87" s="179">
        <v>5</v>
      </c>
      <c r="B87" s="182" t="s">
        <v>78</v>
      </c>
      <c r="C87" s="6" t="s">
        <v>81</v>
      </c>
      <c r="D87" s="82"/>
      <c r="E87" s="83"/>
      <c r="F87" s="1"/>
      <c r="G87" s="40">
        <v>0</v>
      </c>
      <c r="H87" s="40">
        <v>0</v>
      </c>
      <c r="I87" s="69">
        <v>0</v>
      </c>
    </row>
    <row r="88" spans="1:12" ht="34.9" customHeight="1" thickBot="1">
      <c r="A88" s="180"/>
      <c r="B88" s="167"/>
      <c r="C88" s="33" t="s">
        <v>12</v>
      </c>
      <c r="D88" s="82"/>
      <c r="E88" s="83"/>
      <c r="F88" s="1"/>
      <c r="G88" s="40">
        <v>0</v>
      </c>
      <c r="H88" s="40">
        <v>0</v>
      </c>
      <c r="I88" s="69">
        <v>0</v>
      </c>
    </row>
    <row r="89" spans="1:12" ht="26.25" customHeight="1" thickBot="1">
      <c r="A89" s="155" t="s">
        <v>62</v>
      </c>
      <c r="B89" s="156"/>
      <c r="C89" s="156"/>
      <c r="D89" s="156"/>
      <c r="E89" s="156"/>
      <c r="F89" s="157"/>
      <c r="G89" s="137">
        <f>SUM(G87:G88)</f>
        <v>0</v>
      </c>
      <c r="H89" s="137">
        <f t="shared" ref="H89:I89" si="12">SUM(H87:H88)</f>
        <v>0</v>
      </c>
      <c r="I89" s="137">
        <f t="shared" si="12"/>
        <v>0</v>
      </c>
    </row>
    <row r="90" spans="1:12" ht="24" customHeight="1" thickBot="1">
      <c r="A90" s="194" t="s">
        <v>76</v>
      </c>
      <c r="B90" s="195"/>
      <c r="C90" s="195"/>
      <c r="D90" s="195"/>
      <c r="E90" s="195"/>
      <c r="F90" s="196"/>
      <c r="G90" s="136">
        <f>G73+G78+G82+G86+G89</f>
        <v>1000</v>
      </c>
      <c r="H90" s="136">
        <f t="shared" ref="H90:I90" si="13">H73+H78+H82+H86+H89</f>
        <v>1000</v>
      </c>
      <c r="I90" s="136">
        <f t="shared" si="13"/>
        <v>1000</v>
      </c>
    </row>
    <row r="91" spans="1:12" ht="24" customHeight="1" thickBot="1">
      <c r="A91" s="194" t="s">
        <v>84</v>
      </c>
      <c r="B91" s="195"/>
      <c r="C91" s="195"/>
      <c r="D91" s="195"/>
      <c r="E91" s="195"/>
      <c r="F91" s="196"/>
      <c r="G91" s="136">
        <f>G90+G64+G57</f>
        <v>224640</v>
      </c>
      <c r="H91" s="136">
        <f t="shared" ref="H91:I91" si="14">H90+H64+H57</f>
        <v>224640</v>
      </c>
      <c r="I91" s="136">
        <f t="shared" si="14"/>
        <v>218365.8</v>
      </c>
      <c r="K91" s="39">
        <f>H91-I91</f>
        <v>6274.2000000000116</v>
      </c>
      <c r="L91" s="39">
        <f>I91/H91*100</f>
        <v>97.206997863247864</v>
      </c>
    </row>
    <row r="93" spans="1:12">
      <c r="A93" s="9" t="s">
        <v>12</v>
      </c>
      <c r="B93" t="s">
        <v>58</v>
      </c>
    </row>
    <row r="94" spans="1:12">
      <c r="A94" s="9" t="s">
        <v>46</v>
      </c>
      <c r="B94" t="s">
        <v>75</v>
      </c>
    </row>
  </sheetData>
  <mergeCells count="104">
    <mergeCell ref="G45:G46"/>
    <mergeCell ref="I45:I46"/>
    <mergeCell ref="A67:I67"/>
    <mergeCell ref="A68:A69"/>
    <mergeCell ref="B68:B69"/>
    <mergeCell ref="C68:C69"/>
    <mergeCell ref="D68:F68"/>
    <mergeCell ref="G68:G69"/>
    <mergeCell ref="I68:I69"/>
    <mergeCell ref="A56:F56"/>
    <mergeCell ref="A57:F57"/>
    <mergeCell ref="A58:I58"/>
    <mergeCell ref="A59:I59"/>
    <mergeCell ref="C61:E61"/>
    <mergeCell ref="A62:A63"/>
    <mergeCell ref="G49:G52"/>
    <mergeCell ref="I49:I52"/>
    <mergeCell ref="H45:H46"/>
    <mergeCell ref="H49:H52"/>
    <mergeCell ref="H68:H69"/>
    <mergeCell ref="A64:F64"/>
    <mergeCell ref="A65:I65"/>
    <mergeCell ref="A90:F90"/>
    <mergeCell ref="A91:F91"/>
    <mergeCell ref="A78:F78"/>
    <mergeCell ref="A79:A81"/>
    <mergeCell ref="B79:B81"/>
    <mergeCell ref="A82:F82"/>
    <mergeCell ref="A83:A85"/>
    <mergeCell ref="B83:B85"/>
    <mergeCell ref="A70:A72"/>
    <mergeCell ref="B70:B72"/>
    <mergeCell ref="A73:F73"/>
    <mergeCell ref="A74:A77"/>
    <mergeCell ref="B74:B77"/>
    <mergeCell ref="A86:F86"/>
    <mergeCell ref="A87:A88"/>
    <mergeCell ref="B87:B88"/>
    <mergeCell ref="A89:F89"/>
    <mergeCell ref="A44:F44"/>
    <mergeCell ref="A45:A47"/>
    <mergeCell ref="B45:B47"/>
    <mergeCell ref="C45:C46"/>
    <mergeCell ref="F45:F46"/>
    <mergeCell ref="B62:B63"/>
    <mergeCell ref="C63:E63"/>
    <mergeCell ref="A53:F53"/>
    <mergeCell ref="A54:A55"/>
    <mergeCell ref="B54:B55"/>
    <mergeCell ref="C54:E54"/>
    <mergeCell ref="C55:E55"/>
    <mergeCell ref="A48:F48"/>
    <mergeCell ref="A49:A52"/>
    <mergeCell ref="B49:B52"/>
    <mergeCell ref="C49:E52"/>
    <mergeCell ref="F49:F52"/>
    <mergeCell ref="C36:E36"/>
    <mergeCell ref="C37:E37"/>
    <mergeCell ref="C38:E38"/>
    <mergeCell ref="C39:C42"/>
    <mergeCell ref="D39:E39"/>
    <mergeCell ref="D40:E40"/>
    <mergeCell ref="D41:E41"/>
    <mergeCell ref="A29:F29"/>
    <mergeCell ref="C30:C31"/>
    <mergeCell ref="D30:E30"/>
    <mergeCell ref="D31:E31"/>
    <mergeCell ref="C32:C35"/>
    <mergeCell ref="D32:E32"/>
    <mergeCell ref="D33:E33"/>
    <mergeCell ref="D34:E34"/>
    <mergeCell ref="D35:E35"/>
    <mergeCell ref="A42:A43"/>
    <mergeCell ref="B42:B43"/>
    <mergeCell ref="D42:E42"/>
    <mergeCell ref="C43:E43"/>
    <mergeCell ref="F25:F26"/>
    <mergeCell ref="G25:G26"/>
    <mergeCell ref="I25:I26"/>
    <mergeCell ref="C27:E27"/>
    <mergeCell ref="C28:E28"/>
    <mergeCell ref="I13:I14"/>
    <mergeCell ref="A20:F20"/>
    <mergeCell ref="A21:A28"/>
    <mergeCell ref="B21:B28"/>
    <mergeCell ref="C21:E21"/>
    <mergeCell ref="C22:E22"/>
    <mergeCell ref="C23:E23"/>
    <mergeCell ref="C24:E24"/>
    <mergeCell ref="C25:C26"/>
    <mergeCell ref="H13:H14"/>
    <mergeCell ref="H25:H26"/>
    <mergeCell ref="A12:F12"/>
    <mergeCell ref="A13:A19"/>
    <mergeCell ref="B13:B19"/>
    <mergeCell ref="C13:C14"/>
    <mergeCell ref="F13:F14"/>
    <mergeCell ref="G13:G14"/>
    <mergeCell ref="G4:I4"/>
    <mergeCell ref="G5:I5"/>
    <mergeCell ref="A6:I6"/>
    <mergeCell ref="G7:I7"/>
    <mergeCell ref="A9:A11"/>
    <mergeCell ref="B9:B11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Arkusz1</vt:lpstr>
      <vt:lpstr>Arkusz2</vt:lpstr>
      <vt:lpstr>Arkusz3</vt:lpstr>
      <vt:lpstr>ok</vt:lpstr>
      <vt:lpstr>Arkusz1!Obszar_wydruku</vt:lpstr>
      <vt:lpstr>ok!Obszar_wydruku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aorszewska</cp:lastModifiedBy>
  <cp:lastPrinted>2015-12-11T09:35:54Z</cp:lastPrinted>
  <dcterms:created xsi:type="dcterms:W3CDTF">2015-09-28T11:49:28Z</dcterms:created>
  <dcterms:modified xsi:type="dcterms:W3CDTF">2015-12-17T07:16:22Z</dcterms:modified>
</cp:coreProperties>
</file>