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20115" windowHeight="7875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  <sheet name="Arkusz2" sheetId="15" r:id="rId7"/>
  </sheets>
  <definedNames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'1'!$A$1:$K$33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I32" i="5" l="1"/>
  <c r="I33" i="5"/>
  <c r="I15" i="5"/>
  <c r="I16" i="5"/>
  <c r="I17" i="5"/>
  <c r="I18" i="5"/>
  <c r="I19" i="5"/>
  <c r="I20" i="5"/>
  <c r="I21" i="5"/>
  <c r="I22" i="5"/>
  <c r="I23" i="5"/>
  <c r="I24" i="5"/>
  <c r="I25" i="5"/>
  <c r="I26" i="5"/>
  <c r="I28" i="5"/>
  <c r="I29" i="5"/>
  <c r="I30" i="5"/>
  <c r="I31" i="5"/>
  <c r="I27" i="5"/>
  <c r="I14" i="5"/>
  <c r="J43" i="8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<sst xmlns="http://schemas.openxmlformats.org/spreadsheetml/2006/main" count="3049" uniqueCount="636">
  <si>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</si>
  <si>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</si>
  <si>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</si>
  <si>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</si>
  <si>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</si>
  <si>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</si>
  <si>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</si>
  <si>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</si>
  <si>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</si>
  <si>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</si>
  <si>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</si>
  <si>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</si>
  <si>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</si>
  <si>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</si>
  <si>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</si>
  <si>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</si>
  <si>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</si>
  <si>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</si>
  <si>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</si>
  <si>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</si>
  <si>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</si>
  <si>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</si>
  <si>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</si>
  <si>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</si>
  <si>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</si>
  <si>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</si>
  <si>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</si>
  <si>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</si>
  <si>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</si>
  <si>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</si>
  <si>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</si>
  <si>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</si>
  <si>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</si>
  <si>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</si>
  <si>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</si>
  <si>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</si>
  <si>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</si>
  <si>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</si>
  <si>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</si>
  <si>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</si>
  <si>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</si>
  <si>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</si>
  <si>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</si>
  <si>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</si>
  <si>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</si>
  <si>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</si>
  <si>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</si>
  <si>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</si>
  <si>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</si>
  <si>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</si>
  <si>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</si>
  <si>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</si>
  <si>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</si>
  <si>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</si>
  <si>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</si>
  <si>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</si>
  <si>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</si>
  <si>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</si>
  <si>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</si>
  <si>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</si>
  <si>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</si>
  <si>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</si>
  <si>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</si>
  <si>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</si>
  <si>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</si>
  <si>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</si>
  <si>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</si>
  <si>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</si>
  <si>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</si>
  <si>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</si>
  <si>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</si>
  <si>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</si>
  <si>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</si>
  <si>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</si>
  <si>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</si>
  <si>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</si>
  <si>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</si>
  <si>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</si>
  <si>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</si>
  <si>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</si>
  <si>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</si>
  <si>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</si>
  <si>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</si>
  <si>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</si>
  <si>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</si>
  <si>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</si>
  <si>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</si>
  <si>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</si>
  <si>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</si>
  <si>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</si>
  <si>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</si>
  <si>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</si>
  <si>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</si>
  <si>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</si>
  <si>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</si>
  <si>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</si>
  <si>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</si>
  <si>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</si>
  <si>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</si>
  <si>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</si>
  <si>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</si>
  <si>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</si>
  <si>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</si>
  <si>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</si>
  <si>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</si>
  <si>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</si>
  <si>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</si>
  <si>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</si>
  <si>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</si>
  <si>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</si>
  <si>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</si>
  <si>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</si>
  <si>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</si>
  <si>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</si>
  <si>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</si>
  <si>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</si>
  <si>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</si>
  <si>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</si>
  <si>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</si>
  <si>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</si>
  <si>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</si>
  <si>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</si>
  <si>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</si>
  <si>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</si>
  <si>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</si>
  <si>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</si>
  <si>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</si>
  <si>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</si>
  <si>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</si>
  <si>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</si>
  <si>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</si>
  <si>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</si>
  <si>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</si>
  <si>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</si>
  <si>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</si>
  <si>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</si>
  <si>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</si>
  <si>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</si>
  <si>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</si>
  <si>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</si>
  <si>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</si>
  <si>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</si>
  <si>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</si>
  <si>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</si>
  <si>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</si>
  <si>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</si>
  <si>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</si>
  <si>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</si>
  <si>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</si>
  <si>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</si>
  <si>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</si>
  <si>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</si>
  <si>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</si>
  <si>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</si>
  <si>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</si>
  <si>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</si>
  <si>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</si>
  <si>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</si>
  <si>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</si>
  <si>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</si>
  <si>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</si>
  <si>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</si>
  <si>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</si>
  <si>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</si>
  <si>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</si>
  <si>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</si>
  <si>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</si>
  <si>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</si>
  <si>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</si>
  <si>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</si>
  <si>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</si>
  <si>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</si>
  <si>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</si>
  <si>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</si>
  <si>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</si>
  <si>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</si>
  <si>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</si>
  <si>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</si>
  <si>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</si>
  <si>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</si>
  <si>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</si>
  <si>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</si>
  <si>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</si>
  <si>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</si>
  <si>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</si>
  <si>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</si>
  <si>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</si>
  <si>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</si>
  <si>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</si>
  <si>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</si>
  <si>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</si>
  <si>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</si>
  <si>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</si>
  <si>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</si>
  <si>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</si>
  <si>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</si>
  <si>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</si>
  <si>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</si>
  <si>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</si>
  <si>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</si>
  <si>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</si>
  <si>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</si>
  <si>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</si>
  <si>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</si>
  <si>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</si>
  <si>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</si>
  <si>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</si>
  <si>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</si>
  <si>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</si>
  <si>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</si>
  <si>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</si>
  <si>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</si>
  <si>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</si>
  <si>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</si>
  <si>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</si>
  <si>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</si>
  <si>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</si>
  <si>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</si>
  <si>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</si>
  <si>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</si>
  <si>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</si>
  <si>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</si>
  <si>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</si>
  <si>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</si>
  <si>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</si>
  <si>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</si>
  <si>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</si>
  <si>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</si>
  <si>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</si>
  <si>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</si>
  <si>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</si>
  <si>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</si>
  <si>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</si>
  <si>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</si>
  <si>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</si>
  <si>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</si>
  <si>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</si>
  <si>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</si>
  <si>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</si>
  <si>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</si>
  <si>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</si>
  <si>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</si>
  <si>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</si>
  <si>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</si>
  <si>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</si>
  <si>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</si>
  <si>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</si>
  <si>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</si>
  <si>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</si>
  <si>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</si>
  <si>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</si>
  <si>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</si>
  <si>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</si>
  <si>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</si>
  <si>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</si>
  <si>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</si>
  <si>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</si>
  <si>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</si>
  <si>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</si>
  <si>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</si>
  <si>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</si>
  <si>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</si>
  <si>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</si>
  <si>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</si>
  <si>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</si>
  <si>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</si>
  <si>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</si>
  <si>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</si>
  <si>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</si>
  <si>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</si>
  <si>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</si>
  <si>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</si>
  <si>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</si>
  <si>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</si>
  <si>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</si>
  <si>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</si>
  <si>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</si>
  <si>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</si>
  <si>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</si>
  <si>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</si>
  <si>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</si>
  <si>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</si>
  <si>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</si>
  <si>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</si>
  <si>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</si>
  <si>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</si>
  <si>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</si>
  <si>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</si>
  <si>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</si>
  <si>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</si>
  <si>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</si>
  <si>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</si>
  <si>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</si>
  <si>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</si>
  <si>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</si>
  <si>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</si>
  <si>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</si>
  <si>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</si>
  <si>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</si>
  <si>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</si>
  <si>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</si>
  <si>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</si>
  <si>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</si>
  <si>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</si>
  <si>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</si>
  <si>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</si>
  <si>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</si>
  <si>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</si>
  <si>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</si>
  <si>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</si>
  <si>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</si>
  <si>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</si>
  <si>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</si>
  <si>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</si>
  <si>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</si>
  <si>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</si>
  <si>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</si>
  <si>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</si>
  <si>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</si>
  <si>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</si>
  <si>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</si>
  <si>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</si>
  <si>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</si>
  <si>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</si>
  <si>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</si>
  <si>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</si>
  <si>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</si>
  <si>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</si>
  <si>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</si>
  <si>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</si>
  <si>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</si>
  <si>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</si>
  <si>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</si>
  <si>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</si>
  <si>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</si>
  <si>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</si>
  <si>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</si>
  <si>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</si>
  <si>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</si>
  <si>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</si>
  <si>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</si>
  <si>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</si>
  <si>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</si>
  <si>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</si>
  <si>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</si>
  <si>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</si>
  <si>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</si>
  <si>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</si>
  <si>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</si>
  <si>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</si>
  <si>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</si>
  <si>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</si>
  <si>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</si>
  <si>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</si>
  <si>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</si>
  <si>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</si>
  <si>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</si>
  <si>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</si>
  <si>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</si>
  <si>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</si>
  <si>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</si>
  <si>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</si>
  <si>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</si>
  <si>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</si>
  <si>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</si>
  <si>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</si>
  <si>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</si>
  <si>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</si>
  <si>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</si>
  <si>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</si>
  <si>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</si>
  <si>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</si>
  <si>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</si>
  <si>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</si>
  <si>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</si>
  <si>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</si>
  <si>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</si>
  <si>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</si>
  <si>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</si>
  <si>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</si>
  <si>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</si>
  <si>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</si>
  <si>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</si>
  <si>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</si>
  <si>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</si>
  <si>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</si>
  <si>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</si>
  <si>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</si>
  <si>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</si>
  <si>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</si>
  <si>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</si>
  <si>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</si>
  <si>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</si>
  <si>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</si>
  <si>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</si>
  <si>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</si>
  <si>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</si>
  <si>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</si>
  <si>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</si>
  <si>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</si>
  <si>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</si>
  <si>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</si>
  <si>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</si>
  <si>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</si>
  <si>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</si>
  <si>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</si>
  <si>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</si>
  <si>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</si>
  <si>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</si>
  <si>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</si>
  <si>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</si>
  <si>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</si>
  <si>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</si>
  <si>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</si>
  <si>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</si>
  <si>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</si>
  <si>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</si>
  <si>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</si>
  <si>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</si>
  <si>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</si>
  <si>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</si>
  <si>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</si>
  <si>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</si>
  <si>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</si>
  <si>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</si>
  <si>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</si>
  <si>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</si>
  <si>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</si>
  <si>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</si>
  <si>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</si>
  <si>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</si>
  <si>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</si>
  <si>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</si>
  <si>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</si>
  <si>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</si>
  <si>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</si>
  <si>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</si>
  <si>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</si>
  <si>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</si>
  <si>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</si>
  <si>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</si>
  <si>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</si>
  <si>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</si>
  <si>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</si>
  <si>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</si>
  <si>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</si>
  <si>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</si>
  <si>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</si>
  <si>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</si>
  <si>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</si>
  <si>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</si>
  <si>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</si>
  <si>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</si>
  <si>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</si>
  <si>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</si>
  <si>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</si>
  <si>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</si>
  <si>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</si>
  <si>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</si>
  <si>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</si>
  <si>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</si>
  <si>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</si>
  <si>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</si>
  <si>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</si>
  <si>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</si>
  <si>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</si>
  <si>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</si>
  <si>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</si>
  <si>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</si>
  <si>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</si>
  <si>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</si>
  <si>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</si>
  <si>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</si>
  <si>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</si>
  <si>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</si>
  <si>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</si>
  <si>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</si>
  <si>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</si>
  <si>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</si>
  <si>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</si>
  <si>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</si>
  <si>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</si>
  <si>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</si>
  <si>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</si>
  <si>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</si>
  <si>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</si>
  <si>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</si>
  <si>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</si>
  <si>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</si>
  <si>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</si>
  <si>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</si>
  <si>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</si>
  <si>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</si>
  <si>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</si>
  <si>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</si>
  <si>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</si>
  <si>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</si>
  <si>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</si>
  <si>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</si>
  <si>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</si>
  <si>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</si>
  <si>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</si>
  <si>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</si>
  <si>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</si>
  <si>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</si>
  <si>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</si>
  <si>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</si>
  <si>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</si>
  <si>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</si>
  <si>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</si>
  <si>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</si>
  <si>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</si>
  <si>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</si>
  <si>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</si>
  <si>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</si>
  <si>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</si>
  <si>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</si>
  <si>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</si>
  <si>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</si>
  <si>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</si>
  <si>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</si>
  <si>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</si>
  <si>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</si>
  <si>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</si>
  <si>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</si>
  <si>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</si>
  <si>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</si>
  <si>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</si>
  <si>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</si>
  <si>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</si>
  <si>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</si>
  <si>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</si>
  <si>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</si>
  <si>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</si>
  <si>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</si>
  <si>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</si>
  <si>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</si>
  <si>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</si>
  <si>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</si>
  <si>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</si>
  <si>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</si>
  <si>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</si>
  <si>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</si>
  <si>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</si>
  <si>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</si>
  <si>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</si>
  <si>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</si>
  <si>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</si>
  <si>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</si>
  <si>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</si>
  <si>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</si>
  <si>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</si>
  <si>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</si>
  <si>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</si>
  <si>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</si>
  <si>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</si>
  <si>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</si>
  <si>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</si>
  <si>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</si>
  <si>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</si>
  <si>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</si>
  <si>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</si>
  <si>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</si>
  <si>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</si>
  <si>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</si>
  <si>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</si>
  <si>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Oś priorytetowa 4 Naturalne otoczenie człowieka</t>
  </si>
  <si>
    <t>NUMER WNIOSKU O DOFINANSOWANIE</t>
  </si>
  <si>
    <t>LP.</t>
  </si>
  <si>
    <t>Numer konkursu: RPZP.04.01.00-IZ.00-32-001/17</t>
  </si>
  <si>
    <t>Działanie 4.1 Dziedzictwo kulturowe</t>
  </si>
  <si>
    <t>Gmina Myślibórz</t>
  </si>
  <si>
    <t>Konserwacja i zabezpieczenie fragmentów murów obronnych, elewacji Bramy Pyrzyckiej i Baszty Prochowej w gminie Myślibórz</t>
  </si>
  <si>
    <t>RPZP.04.01.00-32-1002/17</t>
  </si>
  <si>
    <t>RPZP.04.01.00-32-1022/17</t>
  </si>
  <si>
    <t>Gmina Barlinek</t>
  </si>
  <si>
    <t>Odtworzenie walorów historycznych murów obronnych w Barlinku</t>
  </si>
  <si>
    <t>RPZP.04.01.00-32-1010/17</t>
  </si>
  <si>
    <t>Gmina Pyrzyce</t>
  </si>
  <si>
    <t>RPZP.04.01.00-32-1015/17</t>
  </si>
  <si>
    <t>Zarząd Portu Morskiego Kołobrzeg Sp. z o.o</t>
  </si>
  <si>
    <t>RPZP.04.01.00-32-1017/17</t>
  </si>
  <si>
    <t>RPZP.04.01.00-32-1006/17</t>
  </si>
  <si>
    <t>Gmina Resko</t>
  </si>
  <si>
    <t>RPZP.04.01.00-32-1013/17</t>
  </si>
  <si>
    <t>RPZP.04.01.00-32-1001/17</t>
  </si>
  <si>
    <t>RPZP.04.01.00-32-1021/17</t>
  </si>
  <si>
    <t>Gmina Łobez</t>
  </si>
  <si>
    <t>RPZP.04.01.00-32-1014/17</t>
  </si>
  <si>
    <t>Gmina Gryfino</t>
  </si>
  <si>
    <t>RPZP.04.01.00-32-1024/17</t>
  </si>
  <si>
    <t>RPZP.04.01.00-32-1026/17</t>
  </si>
  <si>
    <t>RPZP.04.01.00-32-1012/17</t>
  </si>
  <si>
    <t>RPZP.04.01.00-32-1025/17</t>
  </si>
  <si>
    <t>RPZP.04.01.00-32-1009/17</t>
  </si>
  <si>
    <t>Komenda Miejska Państwowej Straży Pożarnej w Szczecinie</t>
  </si>
  <si>
    <t>Komenda Wojewódzka Policji w Szczecinie</t>
  </si>
  <si>
    <t>RPZP.04.01.00-32-1003/17</t>
  </si>
  <si>
    <t>Ochrona dziedzictwa Pomorza Zachodniego oraz zwiększenie potencjału turystycznego regionu poprzez renowację i dostosowanie do nowych funkcji kulturalnych zabytkowego obiektu KPP Kołobrzeg</t>
  </si>
  <si>
    <t>Przedsiębiorstwo Produkcyjno Handlowo Usługowe ”Ptaszynka” Zbigniew Zając</t>
  </si>
  <si>
    <t>RPZP.04.01.00-32-1016/17</t>
  </si>
  <si>
    <t>Powiat Świdwiński</t>
  </si>
  <si>
    <t>RPZP.04.01.00-32-1028/17</t>
  </si>
  <si>
    <t>Gmina Nowogard</t>
  </si>
  <si>
    <t>Gmina Nowogródek Pomorski</t>
  </si>
  <si>
    <t>RPZP.04.01.00-32-1019/17</t>
  </si>
  <si>
    <t>Renowacja mauzoleum rodu von Borcke wraz z terenem przyległym w miejscowości Giżyn</t>
  </si>
  <si>
    <t>RPZP.04.01.00-32-1020/17</t>
  </si>
  <si>
    <t>Medvest Robert Pieruta</t>
  </si>
  <si>
    <t>Całkowita wartość projektu
(zł)</t>
  </si>
  <si>
    <t>Całkowita kwota wydatków kwalifikowlnych (zł)</t>
  </si>
  <si>
    <t>Wartość dofinansowania
(zł)</t>
  </si>
  <si>
    <t>Projekty wybrane do dofinansowania (data wyboru projektu do dofinansowania)</t>
  </si>
  <si>
    <t xml:space="preserve">Renowacja i odbudowa zabytkowego ogrodzenia na terenie zespołu pałacowo-parkowego w Krzecku
</t>
  </si>
  <si>
    <t>Henrykowskie Stowarzyszenie 
w Siemczynie</t>
  </si>
  <si>
    <t>Zabezpieczenie murów obronnych i czatowni między Basztami Sowią i Lodową 
w Pyrzycach Etap II</t>
  </si>
  <si>
    <t>Rewaloryzacja zabytkowego parku pałacowego  w Batowie - gmina Lipiany</t>
  </si>
  <si>
    <t>Renowacja zabytkowego Ratusza 
w Kołobrzegu – etap III</t>
  </si>
  <si>
    <t>Rewitalizacja kolei wąskotorowej 
w Koszalinie - etap I</t>
  </si>
  <si>
    <t>Zagospodarowanie Placu Wolności 
w Nowogardzie w celu zwiększenia atrakcyjności zasobów kultury Regionu</t>
  </si>
  <si>
    <t>Rewaloryzacja murów obronnych wokół Starego Miasta na odcinku od ul. Wojska Polskiego do ul. Wodnej oraz Baszty Kaszanej w Trzebiatowie</t>
  </si>
  <si>
    <t>Zwiększenie atrakcyjności zasobów kultury regionu  w wyniku zachowania dziedzictwa kulturowego w postaci barokowego pałacu w Siemczynie, gm. Czaplinek poprzez remont dachu połączony z adaptacją poddasza na „Uniwersalium Rzemiosł Różnych”</t>
  </si>
  <si>
    <t>Rewaloryzacja Wzgórza Rolanda w celu przywrócenia funkcji turystyczno - rekreacyjnej Parku Miejskiego w Łobzie</t>
  </si>
  <si>
    <t>Restauracja kompleksu pałacowego 
w Rybokartach na rzecz wzrostu potencjału  turystycznego i kulturalnego regionu</t>
  </si>
  <si>
    <t>Na straży historii - Renowacja murów obronnych wraz z Basztą Prochową i Basztą Menniczą oraz konserwacja ruin Kaplicy Św. Jerzego wraz z zagospodarowaniem terenu</t>
  </si>
  <si>
    <t>Zwiększenie atrakcyjności zasobów kultury poprzez remont i konserwację Pałacyku pod Lwami w Gryfinie wraz z zagospodarowaniem terenu</t>
  </si>
  <si>
    <t>Gmina Miasto Kołobrzeg</t>
  </si>
  <si>
    <t>Dziedzictwo Borków - prace konserwatorskie 
i restauratorskie zabytków związanych 
z Rodem Borków w Gminie Resko</t>
  </si>
  <si>
    <t>13.11.2017</t>
  </si>
  <si>
    <t>22.11.2017</t>
  </si>
  <si>
    <t>LISTA PROJEKTÓW, KTÓRE SPEŁNIŁY KRYTERIA WYBORU, UZYSKAŁY KOLEJNO NAJWYŻSZĄ LICZBĘ PUNKTÓW I ZOSTAŁY WYBRANE DO DOFINANSOWANIA</t>
  </si>
  <si>
    <t>Wzrost atrakcyjności zasobów kultury Pomorza Zachodniego poprzez przeprowadzenie prac konserwatorskich 
i restauratorskich przy Reducie Morast 
w Kołobrzegu - cennym zabytku na Zachodniopomorskim Szlaku Żeglarskim</t>
  </si>
  <si>
    <t>rezygnacja z podpisania umowy</t>
  </si>
  <si>
    <t>Renowacja zabytkowej fasady kompleksu budynków Komendy Miejskiej Państwowej Straży Pożarnej w Szczecinie przy ul. Grodzkiej 1/5 oraz dostosowanie-przebudowa części pomieszczeń parteru na cele Izby Tradycji</t>
  </si>
  <si>
    <t>23.04.2018</t>
  </si>
  <si>
    <t>Załącznik nr 1 do Uchwały nr 679/18 z dnia 23 kwietnia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</si>
</sst>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411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9" borderId="0" xfId="1" applyFont="1" applyFill="1"/>
    <xf numFmtId="0" fontId="24" fillId="0" borderId="0" xfId="1" applyFont="1"/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24" fillId="9" borderId="0" xfId="1" applyNumberFormat="1" applyFont="1" applyFill="1"/>
    <xf numFmtId="2" fontId="24" fillId="9" borderId="0" xfId="1" applyNumberFormat="1" applyFont="1" applyFill="1"/>
    <xf numFmtId="0" fontId="0" fillId="9" borderId="0" xfId="1" applyFont="1" applyFill="1"/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" fontId="24" fillId="9" borderId="0" xfId="1" applyNumberFormat="1" applyFont="1" applyFill="1" applyBorder="1"/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3" fillId="9" borderId="0" xfId="1" applyFont="1" applyFill="1"/>
    <xf numFmtId="0" fontId="33" fillId="9" borderId="1" xfId="32" applyFont="1" applyFill="1" applyBorder="1" applyAlignment="1">
      <alignment horizontal="center" vertical="center" wrapText="1"/>
    </xf>
    <xf numFmtId="0" fontId="11" fillId="9" borderId="58" xfId="32" applyFont="1" applyFill="1" applyBorder="1" applyAlignment="1">
      <alignment horizontal="center" vertical="center" wrapText="1"/>
    </xf>
    <xf numFmtId="2" fontId="11" fillId="9" borderId="58" xfId="32" applyNumberFormat="1" applyFont="1" applyFill="1" applyBorder="1" applyAlignment="1">
      <alignment horizontal="center" vertical="center" wrapText="1"/>
    </xf>
    <xf numFmtId="10" fontId="11" fillId="9" borderId="58" xfId="32" applyNumberFormat="1" applyFont="1" applyFill="1" applyBorder="1" applyAlignment="1">
      <alignment horizontal="center" vertical="center" wrapText="1"/>
    </xf>
    <xf numFmtId="4" fontId="24" fillId="9" borderId="0" xfId="1" applyNumberFormat="1" applyFont="1" applyFill="1"/>
    <xf numFmtId="0" fontId="10" fillId="0" borderId="1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10" fontId="35" fillId="9" borderId="1" xfId="1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35" fillId="9" borderId="5" xfId="32" applyFont="1" applyFill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10" fontId="35" fillId="9" borderId="5" xfId="1" applyNumberFormat="1" applyFont="1" applyFill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35" fillId="9" borderId="1" xfId="32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4" fontId="35" fillId="0" borderId="58" xfId="0" applyNumberFormat="1" applyFont="1" applyBorder="1" applyAlignment="1">
      <alignment horizontal="center" vertical="center" wrapText="1"/>
    </xf>
    <xf numFmtId="4" fontId="35" fillId="0" borderId="5" xfId="0" applyNumberFormat="1" applyFont="1" applyFill="1" applyBorder="1" applyAlignment="1">
      <alignment horizontal="center" vertical="center" wrapText="1"/>
    </xf>
    <xf numFmtId="0" fontId="35" fillId="0" borderId="1" xfId="32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10" fontId="35" fillId="0" borderId="1" xfId="1" applyNumberFormat="1" applyFont="1" applyFill="1" applyBorder="1" applyAlignment="1">
      <alignment horizontal="center" vertical="center"/>
    </xf>
    <xf numFmtId="0" fontId="34" fillId="9" borderId="1" xfId="1" applyFont="1" applyFill="1" applyBorder="1" applyAlignment="1">
      <alignment horizontal="center" vertical="center"/>
    </xf>
    <xf numFmtId="0" fontId="34" fillId="9" borderId="58" xfId="1" applyFont="1" applyFill="1" applyBorder="1" applyAlignment="1">
      <alignment horizontal="center" vertical="center" wrapText="1"/>
    </xf>
    <xf numFmtId="4" fontId="34" fillId="9" borderId="58" xfId="1" applyNumberFormat="1" applyFont="1" applyFill="1" applyBorder="1" applyAlignment="1">
      <alignment horizontal="center" vertical="center"/>
    </xf>
    <xf numFmtId="2" fontId="34" fillId="9" borderId="1" xfId="1" applyNumberFormat="1" applyFont="1" applyFill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 wrapText="1"/>
    </xf>
    <xf numFmtId="2" fontId="34" fillId="9" borderId="2" xfId="1" applyNumberFormat="1" applyFont="1" applyFill="1" applyBorder="1" applyAlignment="1">
      <alignment horizontal="center" vertical="center"/>
    </xf>
    <xf numFmtId="165" fontId="34" fillId="9" borderId="1" xfId="0" applyNumberFormat="1" applyFont="1" applyFill="1" applyBorder="1" applyAlignment="1">
      <alignment horizontal="center" vertical="center" wrapText="1"/>
    </xf>
    <xf numFmtId="0" fontId="34" fillId="11" borderId="1" xfId="32" applyFont="1" applyFill="1" applyBorder="1" applyAlignment="1">
      <alignment horizontal="center" vertical="center" wrapText="1"/>
    </xf>
    <xf numFmtId="0" fontId="34" fillId="11" borderId="3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165" fontId="34" fillId="11" borderId="1" xfId="0" applyNumberFormat="1" applyFont="1" applyFill="1" applyBorder="1" applyAlignment="1">
      <alignment horizontal="center" vertical="center" wrapText="1"/>
    </xf>
    <xf numFmtId="4" fontId="34" fillId="11" borderId="1" xfId="0" applyNumberFormat="1" applyFont="1" applyFill="1" applyBorder="1" applyAlignment="1">
      <alignment horizontal="center" vertical="center" wrapText="1"/>
    </xf>
    <xf numFmtId="2" fontId="34" fillId="11" borderId="2" xfId="0" applyNumberFormat="1" applyFont="1" applyFill="1" applyBorder="1" applyAlignment="1">
      <alignment horizontal="center" vertical="center" wrapText="1"/>
    </xf>
    <xf numFmtId="10" fontId="35" fillId="11" borderId="1" xfId="1" applyNumberFormat="1" applyFont="1" applyFill="1" applyBorder="1" applyAlignment="1">
      <alignment horizontal="center" vertical="center"/>
    </xf>
    <xf numFmtId="0" fontId="24" fillId="11" borderId="0" xfId="1" applyFont="1" applyFill="1"/>
    <xf numFmtId="0" fontId="34" fillId="11" borderId="2" xfId="0" applyFont="1" applyFill="1" applyBorder="1" applyAlignment="1">
      <alignment horizontal="center" vertical="center" wrapText="1"/>
    </xf>
    <xf numFmtId="0" fontId="34" fillId="11" borderId="1" xfId="1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 wrapText="1"/>
    </xf>
    <xf numFmtId="4" fontId="35" fillId="11" borderId="5" xfId="0" applyNumberFormat="1" applyFont="1" applyFill="1" applyBorder="1" applyAlignment="1">
      <alignment horizontal="center" vertical="center" wrapText="1"/>
    </xf>
    <xf numFmtId="2" fontId="34" fillId="11" borderId="1" xfId="0" applyNumberFormat="1" applyFont="1" applyFill="1" applyBorder="1" applyAlignment="1">
      <alignment horizontal="center" vertical="center" wrapText="1"/>
    </xf>
    <xf numFmtId="0" fontId="34" fillId="11" borderId="15" xfId="1" applyFont="1" applyFill="1" applyBorder="1" applyAlignment="1">
      <alignment horizontal="center" vertical="center"/>
    </xf>
    <xf numFmtId="4" fontId="35" fillId="11" borderId="15" xfId="0" applyNumberFormat="1" applyFont="1" applyFill="1" applyBorder="1" applyAlignment="1">
      <alignment horizontal="center" vertical="center" wrapText="1"/>
    </xf>
    <xf numFmtId="10" fontId="35" fillId="11" borderId="15" xfId="1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165" fontId="34" fillId="9" borderId="5" xfId="0" applyNumberFormat="1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/>
    </xf>
    <xf numFmtId="4" fontId="35" fillId="11" borderId="1" xfId="0" applyNumberFormat="1" applyFont="1" applyFill="1" applyBorder="1" applyAlignment="1">
      <alignment horizontal="center" vertical="center" wrapText="1"/>
    </xf>
    <xf numFmtId="0" fontId="24" fillId="11" borderId="60" xfId="1" applyFont="1" applyFill="1" applyBorder="1"/>
    <xf numFmtId="0" fontId="35" fillId="11" borderId="15" xfId="32" applyFont="1" applyFill="1" applyBorder="1" applyAlignment="1">
      <alignment horizontal="center" vertical="center"/>
    </xf>
    <xf numFmtId="0" fontId="0" fillId="11" borderId="1" xfId="1" applyFont="1" applyFill="1" applyBorder="1" applyAlignment="1">
      <alignment horizontal="center" vertical="center"/>
    </xf>
    <xf numFmtId="0" fontId="35" fillId="11" borderId="1" xfId="32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 wrapText="1"/>
    </xf>
    <xf numFmtId="0" fontId="24" fillId="11" borderId="46" xfId="1" applyFont="1" applyFill="1" applyBorder="1"/>
    <xf numFmtId="0" fontId="35" fillId="11" borderId="5" xfId="32" applyFont="1" applyFill="1" applyBorder="1" applyAlignment="1">
      <alignment horizontal="center" vertical="center"/>
    </xf>
    <xf numFmtId="0" fontId="34" fillId="11" borderId="5" xfId="1" applyFont="1" applyFill="1" applyBorder="1" applyAlignment="1">
      <alignment horizontal="center" vertical="center"/>
    </xf>
    <xf numFmtId="0" fontId="34" fillId="11" borderId="21" xfId="0" applyFont="1" applyFill="1" applyBorder="1" applyAlignment="1">
      <alignment horizontal="center" vertical="center" wrapText="1"/>
    </xf>
    <xf numFmtId="4" fontId="34" fillId="11" borderId="5" xfId="0" applyNumberFormat="1" applyFont="1" applyFill="1" applyBorder="1" applyAlignment="1">
      <alignment horizontal="center" vertical="center" wrapText="1"/>
    </xf>
    <xf numFmtId="165" fontId="34" fillId="11" borderId="5" xfId="0" applyNumberFormat="1" applyFont="1" applyFill="1" applyBorder="1" applyAlignment="1">
      <alignment horizontal="center" vertical="center" wrapText="1"/>
    </xf>
    <xf numFmtId="2" fontId="34" fillId="11" borderId="5" xfId="0" applyNumberFormat="1" applyFont="1" applyFill="1" applyBorder="1" applyAlignment="1">
      <alignment horizontal="center" vertical="center" wrapText="1"/>
    </xf>
    <xf numFmtId="10" fontId="35" fillId="11" borderId="5" xfId="1" applyNumberFormat="1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 wrapText="1"/>
    </xf>
    <xf numFmtId="2" fontId="35" fillId="11" borderId="15" xfId="0" applyNumberFormat="1" applyFont="1" applyFill="1" applyBorder="1" applyAlignment="1">
      <alignment horizontal="center" vertical="center" wrapText="1"/>
    </xf>
    <xf numFmtId="0" fontId="0" fillId="11" borderId="5" xfId="1" applyFont="1" applyFill="1" applyBorder="1" applyAlignment="1">
      <alignment horizontal="center" vertical="center"/>
    </xf>
    <xf numFmtId="0" fontId="0" fillId="11" borderId="1" xfId="1" applyFont="1" applyFill="1" applyBorder="1" applyAlignment="1">
      <alignment horizontal="center" vertical="center" wrapText="1"/>
    </xf>
    <xf numFmtId="0" fontId="35" fillId="11" borderId="58" xfId="32" applyFont="1" applyFill="1" applyBorder="1" applyAlignment="1">
      <alignment horizontal="center" vertical="center"/>
    </xf>
    <xf numFmtId="0" fontId="34" fillId="11" borderId="58" xfId="1" applyFont="1" applyFill="1" applyBorder="1" applyAlignment="1">
      <alignment horizontal="center" vertical="center"/>
    </xf>
    <xf numFmtId="0" fontId="35" fillId="11" borderId="59" xfId="0" applyFont="1" applyFill="1" applyBorder="1" applyAlignment="1">
      <alignment horizontal="center" vertical="center" wrapText="1"/>
    </xf>
    <xf numFmtId="0" fontId="35" fillId="11" borderId="58" xfId="0" applyFont="1" applyFill="1" applyBorder="1" applyAlignment="1">
      <alignment horizontal="center" vertical="center" wrapText="1"/>
    </xf>
    <xf numFmtId="165" fontId="35" fillId="11" borderId="58" xfId="0" applyNumberFormat="1" applyFont="1" applyFill="1" applyBorder="1" applyAlignment="1">
      <alignment horizontal="center" vertical="center" wrapText="1"/>
    </xf>
    <xf numFmtId="4" fontId="35" fillId="11" borderId="58" xfId="0" applyNumberFormat="1" applyFont="1" applyFill="1" applyBorder="1" applyAlignment="1">
      <alignment horizontal="center" vertical="center" wrapText="1"/>
    </xf>
    <xf numFmtId="2" fontId="35" fillId="11" borderId="58" xfId="0" applyNumberFormat="1" applyFont="1" applyFill="1" applyBorder="1" applyAlignment="1">
      <alignment horizontal="center" vertical="center" wrapText="1"/>
    </xf>
    <xf numFmtId="10" fontId="35" fillId="11" borderId="58" xfId="1" applyNumberFormat="1" applyFont="1" applyFill="1" applyBorder="1" applyAlignment="1">
      <alignment horizontal="center" vertical="center"/>
    </xf>
    <xf numFmtId="0" fontId="24" fillId="11" borderId="0" xfId="1" applyFont="1" applyFill="1" applyBorder="1"/>
    <xf numFmtId="0" fontId="0" fillId="11" borderId="58" xfId="1" applyFont="1" applyFill="1" applyBorder="1" applyAlignment="1">
      <alignment horizontal="center" vertical="center"/>
    </xf>
    <xf numFmtId="4" fontId="35" fillId="0" borderId="5" xfId="0" applyNumberFormat="1" applyFont="1" applyBorder="1" applyAlignment="1">
      <alignment horizontal="center" vertical="center" wrapText="1"/>
    </xf>
    <xf numFmtId="2" fontId="34" fillId="0" borderId="5" xfId="0" applyNumberFormat="1" applyFont="1" applyBorder="1" applyAlignment="1">
      <alignment horizontal="center" vertical="center" wrapText="1"/>
    </xf>
    <xf numFmtId="165" fontId="34" fillId="11" borderId="15" xfId="0" applyNumberFormat="1" applyFont="1" applyFill="1" applyBorder="1" applyAlignment="1">
      <alignment horizontal="center" vertical="center" wrapText="1"/>
    </xf>
    <xf numFmtId="0" fontId="24" fillId="11" borderId="15" xfId="1" applyFont="1" applyFill="1" applyBorder="1"/>
    <xf numFmtId="0" fontId="0" fillId="11" borderId="15" xfId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/>
    </xf>
    <xf numFmtId="0" fontId="37" fillId="9" borderId="0" xfId="1" applyFont="1" applyFill="1" applyAlignment="1">
      <alignment horizontal="center" vertical="center" wrapText="1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1</xdr:row>
      <xdr:rowOff>177799</xdr:rowOff>
    </xdr:from>
    <xdr:to>
      <xdr:col>7</xdr:col>
      <xdr:colOff>130968</xdr:colOff>
      <xdr:row>5</xdr:row>
      <xdr:rowOff>333375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9344" y="380205"/>
          <a:ext cx="7893843" cy="917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5"/>
  <cols>
    <col min="1" max="1" width="5.85546875" style="30" customWidth="1"/>
    <col min="2" max="2" width="24.42578125" style="30" customWidth="1"/>
    <col min="3" max="3" width="38.28515625" style="30" customWidth="1"/>
    <col min="4" max="4" width="26.5703125" style="30" customWidth="1"/>
    <col min="5" max="5" width="14.7109375" style="30" customWidth="1"/>
    <col min="6" max="6" width="19.85546875" style="13" hidden="1" customWidth="1"/>
    <col min="7" max="7" width="18" style="13" customWidth="1"/>
    <col min="8" max="8" width="18.7109375" style="30" customWidth="1"/>
    <col min="9" max="10" width="16.7109375" style="30" customWidth="1"/>
    <col min="11" max="11" width="21" style="30" customWidth="1"/>
    <col min="12" max="12" width="17.5703125" style="30" customWidth="1"/>
    <col min="13" max="13" width="17" style="30" customWidth="1"/>
    <col min="14" max="14" width="18.5703125" style="30" customWidth="1"/>
    <col min="15" max="15" width="12.85546875" style="30" customWidth="1"/>
    <col min="16" max="16" width="15.85546875" style="30" customWidth="1"/>
    <col min="17" max="17" width="19.140625" style="30" customWidth="1"/>
    <col min="18" max="18" width="31.5703125" style="30" customWidth="1"/>
    <col min="19" max="19" width="15.7109375" style="30" customWidth="1"/>
    <col min="20" max="24" width="13.5703125" style="30" customWidth="1"/>
    <col min="25" max="26" width="12.85546875" style="30" customWidth="1"/>
    <col min="27" max="27" width="13.42578125" style="30" customWidth="1"/>
    <col min="28" max="28" width="15.7109375" style="30" customWidth="1"/>
    <col min="29" max="30" width="14.7109375" style="30" customWidth="1"/>
    <col min="31" max="31" width="14.42578125" style="30" customWidth="1"/>
    <col min="32" max="32" width="13.140625" style="30" customWidth="1"/>
    <col min="33" max="34" width="13.7109375" style="30" customWidth="1"/>
    <col min="35" max="35" width="13.42578125" style="30" customWidth="1"/>
    <col min="36" max="36" width="15" style="30" customWidth="1"/>
    <col min="37" max="38" width="16" style="30" customWidth="1"/>
    <col min="39" max="39" width="12.7109375" style="30" customWidth="1"/>
    <col min="40" max="40" width="15.7109375" style="30" customWidth="1"/>
    <col min="41" max="42" width="14.7109375" style="30" customWidth="1"/>
    <col min="43" max="43" width="13.7109375" style="30" customWidth="1"/>
    <col min="44" max="44" width="11.85546875" style="30" customWidth="1"/>
    <col min="45" max="46" width="11" style="30" customWidth="1"/>
    <col min="47" max="47" width="10.42578125" style="30" customWidth="1"/>
    <col min="48" max="48" width="10.28515625" style="30" customWidth="1"/>
    <col min="49" max="50" width="14.28515625" style="30" customWidth="1"/>
    <col min="51" max="51" width="12" style="30" customWidth="1"/>
    <col min="52" max="52" width="13.42578125" style="30" customWidth="1"/>
    <col min="53" max="54" width="15.140625" style="30" customWidth="1"/>
    <col min="55" max="55" width="12.7109375" style="30" customWidth="1"/>
    <col min="56" max="56" width="15" style="30" customWidth="1"/>
    <col min="57" max="57" width="10.28515625" style="30" customWidth="1"/>
    <col min="58" max="58" width="9.140625" style="30" customWidth="1"/>
    <col min="59" max="60" width="10.28515625" style="30" customWidth="1"/>
    <col min="61" max="63" width="17.42578125" style="30" customWidth="1"/>
    <col min="64" max="64" width="19.28515625" style="30" customWidth="1"/>
    <col min="65" max="65" width="14.85546875" style="30" customWidth="1"/>
    <col min="66" max="66" width="21" style="30" customWidth="1"/>
    <col min="67" max="68" width="15.5703125" style="30" customWidth="1"/>
    <col min="69" max="69" width="14" style="30" customWidth="1"/>
    <col min="70" max="70" width="16.140625" style="30" customWidth="1"/>
    <col min="71" max="71" width="12" style="30" customWidth="1"/>
    <col min="72" max="72" width="13.28515625" style="30" customWidth="1"/>
    <col min="73" max="74" width="11.5703125" style="30" customWidth="1"/>
    <col min="75" max="75" width="9.140625" style="30" customWidth="1"/>
    <col min="76" max="77" width="10.85546875" style="30" customWidth="1"/>
    <col min="78" max="78" width="9.140625" style="30" customWidth="1"/>
    <col min="79" max="79" width="15.140625" style="30" customWidth="1"/>
    <col min="80" max="80" width="14.42578125" style="30" customWidth="1"/>
    <col min="81" max="82" width="12.42578125" style="30" customWidth="1"/>
    <col min="83" max="83" width="16.85546875" style="30" customWidth="1"/>
    <col min="84" max="84" width="17.5703125" style="30" customWidth="1"/>
    <col min="85" max="85" width="17.42578125" style="30" customWidth="1"/>
    <col min="86" max="86" width="22.42578125" style="30" customWidth="1"/>
    <col min="87" max="87" width="23.42578125" style="30" customWidth="1"/>
    <col min="88" max="88" width="17.85546875" style="30" customWidth="1"/>
    <col min="89" max="89" width="19.5703125" style="30" customWidth="1"/>
    <col min="90" max="90" width="23.5703125" style="30" customWidth="1"/>
    <col min="91" max="91" width="22.28515625" style="30" customWidth="1"/>
    <col min="92" max="92" width="22.85546875" style="30" customWidth="1"/>
    <col min="93" max="16384" width="9.140625" style="30"/>
  </cols>
  <sheetData>
    <row r="2" spans="1:92" ht="15.75" thickBot="1"/>
    <row r="3" spans="1:92" s="1" customFormat="1" ht="45" customHeight="1" thickBot="1">
      <c r="A3" s="386" t="s">
        <v>3</v>
      </c>
      <c r="B3" s="384" t="s">
        <v>1</v>
      </c>
      <c r="C3" s="390" t="s">
        <v>2</v>
      </c>
      <c r="D3" s="390" t="s">
        <v>0</v>
      </c>
      <c r="E3" s="382" t="s">
        <v>138</v>
      </c>
      <c r="F3" s="395" t="s">
        <v>136</v>
      </c>
      <c r="G3" s="398" t="s">
        <v>137</v>
      </c>
      <c r="H3" s="403" t="s">
        <v>25</v>
      </c>
      <c r="I3" s="404"/>
      <c r="J3" s="404"/>
      <c r="K3" s="404"/>
      <c r="L3" s="404"/>
      <c r="M3" s="404"/>
      <c r="N3" s="404"/>
      <c r="O3" s="404"/>
      <c r="P3" s="405"/>
      <c r="Q3" s="377" t="s">
        <v>24</v>
      </c>
      <c r="R3" s="378"/>
      <c r="S3" s="378"/>
      <c r="T3" s="378"/>
      <c r="U3" s="379"/>
      <c r="V3" s="379"/>
      <c r="W3" s="379"/>
      <c r="X3" s="379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80"/>
      <c r="BM3" s="372" t="s">
        <v>18</v>
      </c>
      <c r="BN3" s="373"/>
      <c r="BO3" s="373"/>
      <c r="BP3" s="373"/>
      <c r="BQ3" s="373"/>
      <c r="BR3" s="373"/>
      <c r="BS3" s="373"/>
      <c r="BT3" s="373"/>
      <c r="BU3" s="373"/>
      <c r="BV3" s="373"/>
      <c r="BW3" s="373"/>
      <c r="BX3" s="373"/>
      <c r="BY3" s="373"/>
      <c r="BZ3" s="373"/>
      <c r="CA3" s="373"/>
      <c r="CB3" s="373"/>
      <c r="CC3" s="373"/>
      <c r="CD3" s="373"/>
      <c r="CE3" s="373"/>
      <c r="CF3" s="374"/>
      <c r="CG3" s="366" t="s">
        <v>63</v>
      </c>
      <c r="CH3" s="367"/>
      <c r="CI3" s="363" t="s">
        <v>64</v>
      </c>
      <c r="CJ3" s="350" t="s">
        <v>70</v>
      </c>
      <c r="CK3" s="351"/>
      <c r="CL3" s="351"/>
      <c r="CM3" s="351"/>
      <c r="CN3" s="345" t="s">
        <v>335</v>
      </c>
    </row>
    <row r="4" spans="1:92" s="1" customFormat="1" ht="29.25" customHeight="1">
      <c r="A4" s="387"/>
      <c r="B4" s="388"/>
      <c r="C4" s="391"/>
      <c r="D4" s="391"/>
      <c r="E4" s="401"/>
      <c r="F4" s="396"/>
      <c r="G4" s="399"/>
      <c r="H4" s="385" t="s">
        <v>4</v>
      </c>
      <c r="I4" s="393" t="s">
        <v>5</v>
      </c>
      <c r="J4" s="357" t="s">
        <v>219</v>
      </c>
      <c r="K4" s="358" t="s">
        <v>8</v>
      </c>
      <c r="L4" s="357" t="s">
        <v>7</v>
      </c>
      <c r="M4" s="357" t="s">
        <v>6</v>
      </c>
      <c r="N4" s="357" t="s">
        <v>9</v>
      </c>
      <c r="O4" s="357" t="s">
        <v>61</v>
      </c>
      <c r="P4" s="361" t="s">
        <v>62</v>
      </c>
      <c r="Q4" s="381" t="s">
        <v>194</v>
      </c>
      <c r="R4" s="382"/>
      <c r="S4" s="382"/>
      <c r="T4" s="382"/>
      <c r="U4" s="383" t="s">
        <v>195</v>
      </c>
      <c r="V4" s="383"/>
      <c r="W4" s="383"/>
      <c r="X4" s="383"/>
      <c r="Y4" s="357" t="s">
        <v>196</v>
      </c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 t="s">
        <v>197</v>
      </c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84" t="s">
        <v>198</v>
      </c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5"/>
      <c r="BI4" s="352" t="s">
        <v>60</v>
      </c>
      <c r="BJ4" s="352" t="s">
        <v>471</v>
      </c>
      <c r="BK4" s="352" t="s">
        <v>61</v>
      </c>
      <c r="BL4" s="361" t="s">
        <v>14</v>
      </c>
      <c r="BM4" s="358" t="s">
        <v>10</v>
      </c>
      <c r="BN4" s="357" t="s">
        <v>12</v>
      </c>
      <c r="BO4" s="357" t="s">
        <v>19</v>
      </c>
      <c r="BP4" s="357"/>
      <c r="BQ4" s="357"/>
      <c r="BR4" s="357" t="s">
        <v>20</v>
      </c>
      <c r="BS4" s="357"/>
      <c r="BT4" s="357"/>
      <c r="BU4" s="357" t="s">
        <v>21</v>
      </c>
      <c r="BV4" s="357"/>
      <c r="BW4" s="357"/>
      <c r="BX4" s="357" t="s">
        <v>22</v>
      </c>
      <c r="BY4" s="357"/>
      <c r="BZ4" s="357"/>
      <c r="CA4" s="357" t="s">
        <v>23</v>
      </c>
      <c r="CB4" s="357"/>
      <c r="CC4" s="357"/>
      <c r="CD4" s="352" t="s">
        <v>61</v>
      </c>
      <c r="CE4" s="375" t="s">
        <v>64</v>
      </c>
      <c r="CF4" s="370" t="s">
        <v>65</v>
      </c>
      <c r="CG4" s="368" t="s">
        <v>67</v>
      </c>
      <c r="CH4" s="370" t="s">
        <v>66</v>
      </c>
      <c r="CI4" s="364"/>
      <c r="CJ4" s="354" t="s">
        <v>71</v>
      </c>
      <c r="CK4" s="356" t="s">
        <v>73</v>
      </c>
      <c r="CL4" s="356" t="s">
        <v>72</v>
      </c>
      <c r="CM4" s="348" t="s">
        <v>68</v>
      </c>
      <c r="CN4" s="346"/>
    </row>
    <row r="5" spans="1:92" s="1" customFormat="1" ht="90.75" thickBot="1">
      <c r="A5" s="369"/>
      <c r="B5" s="389"/>
      <c r="C5" s="392"/>
      <c r="D5" s="392"/>
      <c r="E5" s="402"/>
      <c r="F5" s="397"/>
      <c r="G5" s="400"/>
      <c r="H5" s="359"/>
      <c r="I5" s="394"/>
      <c r="J5" s="360"/>
      <c r="K5" s="359"/>
      <c r="L5" s="360"/>
      <c r="M5" s="360"/>
      <c r="N5" s="360"/>
      <c r="O5" s="360"/>
      <c r="P5" s="362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353"/>
      <c r="BJ5" s="353"/>
      <c r="BK5" s="353"/>
      <c r="BL5" s="362"/>
      <c r="BM5" s="359"/>
      <c r="BN5" s="360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353"/>
      <c r="CE5" s="376"/>
      <c r="CF5" s="371"/>
      <c r="CG5" s="369"/>
      <c r="CH5" s="371"/>
      <c r="CI5" s="365"/>
      <c r="CJ5" s="355"/>
      <c r="CK5" s="353"/>
      <c r="CL5" s="353"/>
      <c r="CM5" s="349"/>
      <c r="CN5" s="347"/>
    </row>
    <row r="6" spans="1:92" ht="60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5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4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4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41" customFormat="1" ht="60">
      <c r="A10" s="225" t="s">
        <v>30</v>
      </c>
      <c r="B10" s="226" t="s">
        <v>78</v>
      </c>
      <c r="C10" s="227" t="s">
        <v>107</v>
      </c>
      <c r="D10" s="227" t="s">
        <v>178</v>
      </c>
      <c r="E10" s="228" t="s">
        <v>142</v>
      </c>
      <c r="F10" s="229">
        <v>948810</v>
      </c>
      <c r="G10" s="230">
        <v>664167</v>
      </c>
      <c r="H10" s="231" t="s">
        <v>147</v>
      </c>
      <c r="I10" s="67" t="s">
        <v>144</v>
      </c>
      <c r="J10" s="67" t="s">
        <v>215</v>
      </c>
      <c r="K10" s="232" t="s">
        <v>169</v>
      </c>
      <c r="L10" s="233" t="s">
        <v>205</v>
      </c>
      <c r="M10" s="67" t="s">
        <v>224</v>
      </c>
      <c r="N10" s="67" t="s">
        <v>255</v>
      </c>
      <c r="O10" s="67"/>
      <c r="P10" s="234" t="s">
        <v>361</v>
      </c>
      <c r="Q10" s="231" t="s">
        <v>147</v>
      </c>
      <c r="R10" s="67" t="s">
        <v>144</v>
      </c>
      <c r="S10" s="235"/>
      <c r="T10" s="235"/>
      <c r="U10" s="235"/>
      <c r="V10" s="235"/>
      <c r="W10" s="235"/>
      <c r="X10" s="235"/>
      <c r="Y10" s="235"/>
      <c r="Z10" s="235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34"/>
      <c r="BM10" s="236" t="s">
        <v>323</v>
      </c>
      <c r="BN10" s="237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8">
        <f t="shared" si="4"/>
        <v>0</v>
      </c>
      <c r="CG10" s="231"/>
      <c r="CH10" s="239"/>
      <c r="CI10" s="240"/>
      <c r="CJ10" s="231"/>
      <c r="CK10" s="67"/>
      <c r="CL10" s="67"/>
      <c r="CM10" s="239"/>
      <c r="CN10" s="67"/>
    </row>
    <row r="11" spans="1:92" ht="38.450000000000003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4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60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2" t="s">
        <v>225</v>
      </c>
      <c r="BR12" s="80" t="s">
        <v>225</v>
      </c>
      <c r="BS12" s="80" t="s">
        <v>225</v>
      </c>
      <c r="BT12" s="212" t="s">
        <v>225</v>
      </c>
      <c r="BU12" s="80" t="s">
        <v>225</v>
      </c>
      <c r="BV12" s="80" t="s">
        <v>225</v>
      </c>
      <c r="BW12" s="212" t="s">
        <v>225</v>
      </c>
      <c r="BX12" s="80" t="s">
        <v>225</v>
      </c>
      <c r="BY12" s="80" t="s">
        <v>225</v>
      </c>
      <c r="BZ12" s="212" t="s">
        <v>225</v>
      </c>
      <c r="CA12" s="80" t="s">
        <v>225</v>
      </c>
      <c r="CB12" s="80" t="s">
        <v>225</v>
      </c>
      <c r="CC12" s="212" t="s">
        <v>225</v>
      </c>
      <c r="CD12" s="80" t="s">
        <v>225</v>
      </c>
      <c r="CE12" s="212" t="s">
        <v>225</v>
      </c>
      <c r="CF12" s="212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4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60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4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90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4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5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4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30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4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5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4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60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4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4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30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4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5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8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41" customFormat="1" ht="30">
      <c r="A23" s="225" t="s">
        <v>42</v>
      </c>
      <c r="B23" s="240" t="s">
        <v>87</v>
      </c>
      <c r="C23" s="225" t="s">
        <v>118</v>
      </c>
      <c r="D23" s="225" t="s">
        <v>162</v>
      </c>
      <c r="E23" s="228" t="s">
        <v>142</v>
      </c>
      <c r="F23" s="242">
        <v>833333.34</v>
      </c>
      <c r="G23" s="243">
        <v>500000</v>
      </c>
      <c r="H23" s="231" t="s">
        <v>146</v>
      </c>
      <c r="I23" s="67" t="s">
        <v>148</v>
      </c>
      <c r="J23" s="67" t="s">
        <v>214</v>
      </c>
      <c r="K23" s="235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34" t="s">
        <v>267</v>
      </c>
      <c r="Q23" s="231" t="s">
        <v>146</v>
      </c>
      <c r="R23" s="67" t="s">
        <v>148</v>
      </c>
      <c r="S23" s="235" t="s">
        <v>458</v>
      </c>
      <c r="T23" s="235" t="s">
        <v>551</v>
      </c>
      <c r="U23" s="235" t="s">
        <v>426</v>
      </c>
      <c r="V23" s="235" t="s">
        <v>402</v>
      </c>
      <c r="W23" s="235" t="s">
        <v>267</v>
      </c>
      <c r="X23" s="235" t="s">
        <v>336</v>
      </c>
      <c r="Y23" s="235" t="s">
        <v>332</v>
      </c>
      <c r="Z23" s="235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34"/>
      <c r="BM23" s="235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8">
        <f t="shared" si="4"/>
        <v>0.56189999999999996</v>
      </c>
      <c r="CG23" s="231"/>
      <c r="CH23" s="239"/>
      <c r="CI23" s="240"/>
      <c r="CJ23" s="231"/>
      <c r="CK23" s="67"/>
      <c r="CL23" s="67"/>
      <c r="CM23" s="239"/>
      <c r="CN23" s="67" t="s">
        <v>336</v>
      </c>
    </row>
    <row r="24" spans="1:92" s="89" customFormat="1" ht="75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4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41" customFormat="1" ht="60">
      <c r="A25" s="225" t="s">
        <v>44</v>
      </c>
      <c r="B25" s="240" t="s">
        <v>88</v>
      </c>
      <c r="C25" s="225" t="s">
        <v>120</v>
      </c>
      <c r="D25" s="225" t="s">
        <v>189</v>
      </c>
      <c r="E25" s="228" t="s">
        <v>141</v>
      </c>
      <c r="F25" s="242">
        <v>3527701.25</v>
      </c>
      <c r="G25" s="243">
        <v>2116620.71</v>
      </c>
      <c r="H25" s="231" t="s">
        <v>153</v>
      </c>
      <c r="I25" s="67" t="s">
        <v>146</v>
      </c>
      <c r="J25" s="67" t="s">
        <v>216</v>
      </c>
      <c r="K25" s="235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34" t="s">
        <v>267</v>
      </c>
      <c r="Q25" s="231" t="s">
        <v>153</v>
      </c>
      <c r="R25" s="67" t="s">
        <v>146</v>
      </c>
      <c r="S25" s="235" t="s">
        <v>432</v>
      </c>
      <c r="T25" s="235" t="s">
        <v>466</v>
      </c>
      <c r="U25" s="235" t="s">
        <v>402</v>
      </c>
      <c r="V25" s="235" t="s">
        <v>403</v>
      </c>
      <c r="W25" s="235" t="s">
        <v>267</v>
      </c>
      <c r="X25" s="235" t="s">
        <v>378</v>
      </c>
      <c r="Y25" s="235" t="s">
        <v>388</v>
      </c>
      <c r="Z25" s="235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34"/>
      <c r="BM25" s="235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8">
        <f t="shared" si="4"/>
        <v>0.77080000000000004</v>
      </c>
      <c r="CG25" s="231"/>
      <c r="CH25" s="239"/>
      <c r="CI25" s="240"/>
      <c r="CJ25" s="231"/>
      <c r="CK25" s="67"/>
      <c r="CL25" s="67"/>
      <c r="CM25" s="239"/>
      <c r="CN25" s="67" t="s">
        <v>437</v>
      </c>
    </row>
    <row r="26" spans="1:92" s="241" customFormat="1" ht="60">
      <c r="A26" s="225" t="s">
        <v>45</v>
      </c>
      <c r="B26" s="240" t="s">
        <v>89</v>
      </c>
      <c r="C26" s="225" t="s">
        <v>121</v>
      </c>
      <c r="D26" s="225" t="s">
        <v>188</v>
      </c>
      <c r="E26" s="228" t="s">
        <v>142</v>
      </c>
      <c r="F26" s="242">
        <v>833333</v>
      </c>
      <c r="G26" s="243">
        <v>499999.8</v>
      </c>
      <c r="H26" s="231" t="s">
        <v>153</v>
      </c>
      <c r="I26" s="67" t="s">
        <v>146</v>
      </c>
      <c r="J26" s="67" t="s">
        <v>216</v>
      </c>
      <c r="K26" s="235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34" t="s">
        <v>267</v>
      </c>
      <c r="Q26" s="231" t="s">
        <v>153</v>
      </c>
      <c r="R26" s="67" t="s">
        <v>146</v>
      </c>
      <c r="S26" s="235" t="s">
        <v>267</v>
      </c>
      <c r="T26" s="235" t="s">
        <v>538</v>
      </c>
      <c r="U26" s="235" t="s">
        <v>415</v>
      </c>
      <c r="V26" s="235" t="s">
        <v>416</v>
      </c>
      <c r="W26" s="235" t="s">
        <v>267</v>
      </c>
      <c r="X26" s="235" t="s">
        <v>417</v>
      </c>
      <c r="Y26" s="235" t="s">
        <v>388</v>
      </c>
      <c r="Z26" s="235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34"/>
      <c r="BM26" s="235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8">
        <f t="shared" si="4"/>
        <v>0.67379999999999995</v>
      </c>
      <c r="CG26" s="231"/>
      <c r="CH26" s="239"/>
      <c r="CI26" s="240"/>
      <c r="CJ26" s="231"/>
      <c r="CK26" s="67"/>
      <c r="CL26" s="67"/>
      <c r="CM26" s="239"/>
      <c r="CN26" s="67" t="s">
        <v>395</v>
      </c>
    </row>
    <row r="27" spans="1:92" ht="75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4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60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4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30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44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45" t="s">
        <v>538</v>
      </c>
      <c r="AZ29" s="245" t="s">
        <v>267</v>
      </c>
      <c r="BA29" s="67" t="s">
        <v>465</v>
      </c>
      <c r="BB29" s="67" t="s">
        <v>534</v>
      </c>
      <c r="BC29" s="67" t="s">
        <v>542</v>
      </c>
      <c r="BD29" s="245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4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30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4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35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45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4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10" t="s">
        <v>225</v>
      </c>
      <c r="T32" s="210" t="s">
        <v>225</v>
      </c>
      <c r="U32" s="210" t="s">
        <v>225</v>
      </c>
      <c r="V32" s="210" t="s">
        <v>225</v>
      </c>
      <c r="W32" s="210" t="s">
        <v>225</v>
      </c>
      <c r="X32" s="210" t="s">
        <v>225</v>
      </c>
      <c r="Y32" s="210" t="s">
        <v>225</v>
      </c>
      <c r="Z32" s="210" t="s">
        <v>225</v>
      </c>
      <c r="AA32" s="210" t="s">
        <v>225</v>
      </c>
      <c r="AB32" s="210" t="s">
        <v>225</v>
      </c>
      <c r="AC32" s="210" t="s">
        <v>225</v>
      </c>
      <c r="AD32" s="210" t="s">
        <v>225</v>
      </c>
      <c r="AE32" s="210" t="s">
        <v>225</v>
      </c>
      <c r="AF32" s="210" t="s">
        <v>225</v>
      </c>
      <c r="AG32" s="210" t="s">
        <v>225</v>
      </c>
      <c r="AH32" s="210" t="s">
        <v>225</v>
      </c>
      <c r="AI32" s="210" t="s">
        <v>225</v>
      </c>
      <c r="AJ32" s="210" t="s">
        <v>225</v>
      </c>
      <c r="AK32" s="210" t="s">
        <v>225</v>
      </c>
      <c r="AL32" s="210" t="s">
        <v>225</v>
      </c>
      <c r="AM32" s="210" t="s">
        <v>225</v>
      </c>
      <c r="AN32" s="210" t="s">
        <v>225</v>
      </c>
      <c r="AO32" s="210" t="s">
        <v>225</v>
      </c>
      <c r="AP32" s="210" t="s">
        <v>225</v>
      </c>
      <c r="AQ32" s="210" t="s">
        <v>225</v>
      </c>
      <c r="AR32" s="210" t="s">
        <v>225</v>
      </c>
      <c r="AS32" s="210" t="s">
        <v>225</v>
      </c>
      <c r="AT32" s="210" t="s">
        <v>225</v>
      </c>
      <c r="AU32" s="210" t="s">
        <v>225</v>
      </c>
      <c r="AV32" s="210" t="s">
        <v>225</v>
      </c>
      <c r="AW32" s="210" t="s">
        <v>225</v>
      </c>
      <c r="AX32" s="210" t="s">
        <v>225</v>
      </c>
      <c r="AY32" s="210" t="s">
        <v>225</v>
      </c>
      <c r="AZ32" s="210" t="s">
        <v>225</v>
      </c>
      <c r="BA32" s="210" t="s">
        <v>225</v>
      </c>
      <c r="BB32" s="210" t="s">
        <v>225</v>
      </c>
      <c r="BC32" s="210" t="s">
        <v>225</v>
      </c>
      <c r="BD32" s="210" t="s">
        <v>225</v>
      </c>
      <c r="BE32" s="210" t="s">
        <v>225</v>
      </c>
      <c r="BF32" s="210" t="s">
        <v>225</v>
      </c>
      <c r="BG32" s="210" t="s">
        <v>225</v>
      </c>
      <c r="BH32" s="210" t="s">
        <v>225</v>
      </c>
      <c r="BI32" s="210" t="s">
        <v>225</v>
      </c>
      <c r="BJ32" s="210" t="s">
        <v>225</v>
      </c>
      <c r="BK32" s="210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4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90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4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60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4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75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4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60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2" t="s">
        <v>225</v>
      </c>
      <c r="BR36" s="80" t="s">
        <v>225</v>
      </c>
      <c r="BS36" s="80" t="s">
        <v>225</v>
      </c>
      <c r="BT36" s="212" t="s">
        <v>225</v>
      </c>
      <c r="BU36" s="80" t="s">
        <v>225</v>
      </c>
      <c r="BV36" s="80" t="s">
        <v>225</v>
      </c>
      <c r="BW36" s="212" t="s">
        <v>225</v>
      </c>
      <c r="BX36" s="80" t="s">
        <v>225</v>
      </c>
      <c r="BY36" s="80" t="s">
        <v>225</v>
      </c>
      <c r="BZ36" s="212" t="s">
        <v>225</v>
      </c>
      <c r="CA36" s="80" t="s">
        <v>225</v>
      </c>
      <c r="CB36" s="80" t="s">
        <v>225</v>
      </c>
      <c r="CC36" s="212" t="s">
        <v>225</v>
      </c>
      <c r="CD36" s="80" t="s">
        <v>225</v>
      </c>
      <c r="CE36" s="212" t="s">
        <v>225</v>
      </c>
      <c r="CF36" s="215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2" t="s">
        <v>225</v>
      </c>
      <c r="BR37" s="80" t="s">
        <v>225</v>
      </c>
      <c r="BS37" s="80" t="s">
        <v>225</v>
      </c>
      <c r="BT37" s="212" t="s">
        <v>225</v>
      </c>
      <c r="BU37" s="80" t="s">
        <v>225</v>
      </c>
      <c r="BV37" s="80" t="s">
        <v>225</v>
      </c>
      <c r="BW37" s="212" t="s">
        <v>225</v>
      </c>
      <c r="BX37" s="80" t="s">
        <v>225</v>
      </c>
      <c r="BY37" s="80" t="s">
        <v>225</v>
      </c>
      <c r="BZ37" s="212" t="s">
        <v>225</v>
      </c>
      <c r="CA37" s="80" t="s">
        <v>225</v>
      </c>
      <c r="CB37" s="80" t="s">
        <v>225</v>
      </c>
      <c r="CC37" s="212" t="s">
        <v>225</v>
      </c>
      <c r="CD37" s="80" t="s">
        <v>225</v>
      </c>
      <c r="CE37" s="212" t="s">
        <v>225</v>
      </c>
      <c r="CF37" s="212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4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35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3" t="s">
        <v>237</v>
      </c>
      <c r="BR39" s="85" t="s">
        <v>237</v>
      </c>
      <c r="BS39" s="85" t="s">
        <v>237</v>
      </c>
      <c r="BT39" s="213" t="s">
        <v>237</v>
      </c>
      <c r="BU39" s="85" t="s">
        <v>237</v>
      </c>
      <c r="BV39" s="85" t="s">
        <v>237</v>
      </c>
      <c r="BW39" s="213" t="s">
        <v>237</v>
      </c>
      <c r="BX39" s="85" t="s">
        <v>237</v>
      </c>
      <c r="BY39" s="85" t="s">
        <v>237</v>
      </c>
      <c r="BZ39" s="213" t="s">
        <v>237</v>
      </c>
      <c r="CA39" s="85" t="s">
        <v>237</v>
      </c>
      <c r="CB39" s="85" t="s">
        <v>237</v>
      </c>
      <c r="CC39" s="213" t="s">
        <v>237</v>
      </c>
      <c r="CD39" s="85" t="s">
        <v>237</v>
      </c>
      <c r="CE39" s="213" t="s">
        <v>237</v>
      </c>
      <c r="CF39" s="213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4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5.75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4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.7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.7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.7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1"/>
      <c r="BJ48" s="211"/>
      <c r="BK48" s="211"/>
      <c r="BL48" s="211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5"/>
  <cols>
    <col min="3" max="3" width="8.85546875" style="50"/>
    <col min="4" max="4" width="47.42578125" customWidth="1"/>
    <col min="5" max="5" width="25.85546875" customWidth="1"/>
    <col min="6" max="6" width="51.28515625" customWidth="1"/>
    <col min="7" max="7" width="12.7109375" customWidth="1"/>
    <col min="8" max="8" width="15.85546875" style="151" customWidth="1"/>
    <col min="9" max="9" width="20" style="151" customWidth="1"/>
    <col min="10" max="10" width="22.5703125" style="151" customWidth="1"/>
    <col min="11" max="11" width="20.85546875" style="127" customWidth="1"/>
    <col min="12" max="12" width="18.7109375" style="100" customWidth="1"/>
    <col min="13" max="13" width="30.710937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5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60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2">
        <v>6226473.1600000001</v>
      </c>
      <c r="I15" s="202">
        <v>4774576.42</v>
      </c>
      <c r="J15" s="202">
        <v>2864745.85</v>
      </c>
      <c r="K15" s="203">
        <v>0.59999999958500005</v>
      </c>
      <c r="L15" s="204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2">
        <v>791808.8</v>
      </c>
      <c r="I19" s="202">
        <v>412255.92</v>
      </c>
      <c r="J19" s="202">
        <v>269029.87</v>
      </c>
      <c r="K19" s="203">
        <v>0.65257980000000004</v>
      </c>
      <c r="L19" s="102" t="s">
        <v>537</v>
      </c>
    </row>
    <row r="20" spans="3:13" ht="60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8">
        <v>1512777</v>
      </c>
      <c r="I20" s="202">
        <v>559050</v>
      </c>
      <c r="J20" s="202">
        <v>248223.95</v>
      </c>
      <c r="K20" s="203">
        <v>0.44401030103799999</v>
      </c>
      <c r="L20" s="204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2">
        <v>1617491.25</v>
      </c>
      <c r="I21" s="202">
        <v>648262.09</v>
      </c>
      <c r="J21" s="202">
        <v>369721.8</v>
      </c>
      <c r="K21" s="203">
        <v>0.57032765871500002</v>
      </c>
      <c r="L21" s="102" t="s">
        <v>500</v>
      </c>
      <c r="M21" s="209" t="s">
        <v>536</v>
      </c>
    </row>
    <row r="22" spans="3:13" ht="84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5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5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2">
        <v>4071423</v>
      </c>
      <c r="I24" s="202">
        <v>3310100</v>
      </c>
      <c r="J24" s="202">
        <v>1986060</v>
      </c>
      <c r="K24" s="203">
        <v>0.6</v>
      </c>
      <c r="L24" s="204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48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5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72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5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105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5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5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5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75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75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.7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.7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.7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.7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5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30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30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5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30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5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30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30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5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5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5546875" defaultRowHeight="15"/>
  <cols>
    <col min="1" max="1" width="6.42578125" style="50" customWidth="1"/>
    <col min="2" max="2" width="25.5703125" style="50" customWidth="1"/>
    <col min="3" max="3" width="27.140625" style="50" customWidth="1"/>
    <col min="4" max="4" width="42.7109375" style="50" customWidth="1"/>
    <col min="5" max="5" width="39.140625" style="50" customWidth="1"/>
    <col min="6" max="7" width="29.140625" style="50" customWidth="1"/>
    <col min="8" max="8" width="17.7109375" style="50" customWidth="1"/>
    <col min="9" max="9" width="39.5703125" style="50" customWidth="1"/>
    <col min="10" max="10" width="29.140625" style="50" customWidth="1"/>
    <col min="11" max="16384" width="8.85546875" style="50"/>
  </cols>
  <sheetData>
    <row r="1" spans="1:10" ht="15.75">
      <c r="A1" s="406" t="s">
        <v>227</v>
      </c>
      <c r="B1" s="407"/>
      <c r="C1" s="407"/>
      <c r="D1" s="407"/>
      <c r="E1" s="407"/>
      <c r="F1" s="407"/>
      <c r="G1" s="407"/>
      <c r="H1" s="407"/>
      <c r="I1" s="407"/>
    </row>
    <row r="2" spans="1:10" ht="15.75">
      <c r="A2" s="406" t="s">
        <v>228</v>
      </c>
      <c r="B2" s="407"/>
      <c r="C2" s="407"/>
      <c r="D2" s="407"/>
      <c r="E2" s="407"/>
      <c r="F2" s="407"/>
      <c r="G2" s="407"/>
      <c r="H2" s="407"/>
      <c r="I2" s="407"/>
    </row>
    <row r="4" spans="1:10" ht="45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60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5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90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45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5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5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60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60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60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75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5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5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90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5546875" defaultRowHeight="14.25"/>
  <cols>
    <col min="1" max="1" width="6.85546875" style="156" customWidth="1"/>
    <col min="2" max="2" width="28.5703125" style="156" customWidth="1"/>
    <col min="3" max="3" width="21.7109375" style="156" customWidth="1"/>
    <col min="4" max="4" width="55.5703125" style="156" customWidth="1"/>
    <col min="5" max="5" width="8.85546875" style="156"/>
    <col min="6" max="6" width="14.140625" style="156" hidden="1" customWidth="1"/>
    <col min="7" max="7" width="14" style="156" hidden="1" customWidth="1"/>
    <col min="8" max="8" width="15.42578125" style="156" customWidth="1"/>
    <col min="9" max="9" width="8.85546875" style="156"/>
    <col min="10" max="10" width="12.7109375" style="156" customWidth="1"/>
    <col min="11" max="11" width="16.28515625" style="156" customWidth="1"/>
    <col min="12" max="12" width="8.85546875" style="156"/>
    <col min="13" max="13" width="16.140625" style="156" customWidth="1"/>
    <col min="14" max="16384" width="8.85546875" style="156"/>
  </cols>
  <sheetData>
    <row r="2" spans="1:11" ht="15">
      <c r="A2" s="408" t="s">
        <v>513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15">
      <c r="A3" s="157"/>
      <c r="B3" s="157"/>
      <c r="C3" s="157"/>
      <c r="D3" s="157"/>
      <c r="E3" s="157"/>
      <c r="F3" s="157"/>
      <c r="G3" s="157"/>
      <c r="H3" s="157"/>
      <c r="I3" s="157"/>
      <c r="J3" s="195"/>
      <c r="K3" s="195"/>
    </row>
    <row r="4" spans="1:11" ht="15">
      <c r="B4" s="158" t="s">
        <v>514</v>
      </c>
      <c r="D4" s="200">
        <f>J30</f>
        <v>2.5602469135802468</v>
      </c>
    </row>
    <row r="5" spans="1:11">
      <c r="B5" s="158" t="s">
        <v>515</v>
      </c>
      <c r="D5" s="201"/>
    </row>
    <row r="6" spans="1:11">
      <c r="B6" s="158" t="s">
        <v>516</v>
      </c>
      <c r="D6" s="201">
        <v>10</v>
      </c>
    </row>
    <row r="7" spans="1:11" ht="15">
      <c r="B7" s="159"/>
    </row>
    <row r="9" spans="1:11" ht="90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5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60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6">
        <f t="shared" ref="J11:J27" si="0">H11/I11</f>
        <v>286.47458499999999</v>
      </c>
      <c r="K11" s="197">
        <f>($D$4/J11)*$D$6</f>
        <v>8.9370821972924647E-2</v>
      </c>
    </row>
    <row r="12" spans="1:11" ht="15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6">
        <f t="shared" si="0"/>
        <v>96</v>
      </c>
      <c r="K12" s="197">
        <f t="shared" ref="K12:K27" si="1">($D$4/J12)*$D$6</f>
        <v>0.26669238683127572</v>
      </c>
    </row>
    <row r="13" spans="1:11" ht="30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6">
        <f t="shared" si="0"/>
        <v>1708.6720952380954</v>
      </c>
      <c r="K13" s="197">
        <f t="shared" si="1"/>
        <v>1.4983839911211803E-2</v>
      </c>
    </row>
    <row r="14" spans="1:11" ht="15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6">
        <f t="shared" si="0"/>
        <v>467.7</v>
      </c>
      <c r="K14" s="197">
        <f t="shared" si="1"/>
        <v>5.474122115844017E-2</v>
      </c>
    </row>
    <row r="15" spans="1:11" ht="45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8">
        <f>H15/I15</f>
        <v>714.28571428571433</v>
      </c>
      <c r="K15" s="197">
        <f t="shared" si="1"/>
        <v>3.5843456790123449E-2</v>
      </c>
    </row>
    <row r="16" spans="1:11" ht="45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6">
        <f t="shared" si="0"/>
        <v>500</v>
      </c>
      <c r="K16" s="197">
        <f t="shared" si="1"/>
        <v>5.1204938271604938E-2</v>
      </c>
    </row>
    <row r="17" spans="1:13" ht="30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6">
        <f t="shared" si="0"/>
        <v>1071.4285714285713</v>
      </c>
      <c r="K17" s="197">
        <f t="shared" si="1"/>
        <v>2.3895637860082308E-2</v>
      </c>
    </row>
    <row r="18" spans="1:13" ht="30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6">
        <f t="shared" si="0"/>
        <v>800</v>
      </c>
      <c r="K18" s="197">
        <f t="shared" si="1"/>
        <v>3.2003086419753086E-2</v>
      </c>
    </row>
    <row r="19" spans="1:13" ht="30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6">
        <f t="shared" si="0"/>
        <v>250</v>
      </c>
      <c r="K19" s="197">
        <f t="shared" si="1"/>
        <v>0.10240987654320988</v>
      </c>
    </row>
    <row r="20" spans="1:13" ht="45">
      <c r="A20" s="205">
        <v>10</v>
      </c>
      <c r="B20" s="206" t="s">
        <v>180</v>
      </c>
      <c r="C20" s="206" t="s">
        <v>84</v>
      </c>
      <c r="D20" s="206" t="s">
        <v>524</v>
      </c>
      <c r="E20" s="206" t="s">
        <v>139</v>
      </c>
      <c r="F20" s="206"/>
      <c r="G20" s="187"/>
      <c r="H20" s="187">
        <v>1986060</v>
      </c>
      <c r="I20" s="188">
        <v>60000</v>
      </c>
      <c r="J20" s="199">
        <f t="shared" si="0"/>
        <v>33.100999999999999</v>
      </c>
      <c r="K20" s="207">
        <f t="shared" si="1"/>
        <v>0.7734651260023101</v>
      </c>
    </row>
    <row r="21" spans="1:13" ht="15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6">
        <f t="shared" si="0"/>
        <v>110.00237169626625</v>
      </c>
      <c r="K21" s="197">
        <f t="shared" si="1"/>
        <v>0.23274470123694141</v>
      </c>
    </row>
    <row r="22" spans="1:13" ht="15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6">
        <f t="shared" si="0"/>
        <v>497.96695</v>
      </c>
      <c r="K22" s="197">
        <f t="shared" si="1"/>
        <v>5.14139927073523E-2</v>
      </c>
    </row>
    <row r="23" spans="1:13" ht="30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6">
        <f t="shared" si="0"/>
        <v>129.35313333333332</v>
      </c>
      <c r="K23" s="197">
        <f t="shared" si="1"/>
        <v>0.19792693440078352</v>
      </c>
    </row>
    <row r="24" spans="1:13" ht="30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6">
        <f t="shared" si="0"/>
        <v>500</v>
      </c>
      <c r="K24" s="197">
        <f t="shared" si="1"/>
        <v>5.1204938271604938E-2</v>
      </c>
    </row>
    <row r="25" spans="1:13" ht="30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6">
        <f t="shared" si="0"/>
        <v>338.49389444444444</v>
      </c>
      <c r="K25" s="197">
        <f t="shared" si="1"/>
        <v>7.5636428177892859E-2</v>
      </c>
    </row>
    <row r="26" spans="1:13" ht="45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6">
        <f t="shared" si="0"/>
        <v>192.81943200000001</v>
      </c>
      <c r="K26" s="197">
        <f t="shared" si="1"/>
        <v>0.13277950707687214</v>
      </c>
      <c r="L26" s="156">
        <v>199.99</v>
      </c>
    </row>
    <row r="27" spans="1:13" ht="45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6">
        <f t="shared" si="0"/>
        <v>227.68712000000002</v>
      </c>
      <c r="K27" s="197">
        <f t="shared" si="1"/>
        <v>0.11244583855161622</v>
      </c>
      <c r="L27" s="156">
        <v>227.68</v>
      </c>
    </row>
    <row r="28" spans="1:13" ht="30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6">
        <f>H28/I28</f>
        <v>103.99149695387293</v>
      </c>
      <c r="K28" s="197">
        <f>($D$4/J28)*$D$6</f>
        <v>0.24619771698409967</v>
      </c>
    </row>
    <row r="29" spans="1:13" ht="15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6">
        <f>H29/I29</f>
        <v>123.13103220191471</v>
      </c>
      <c r="K29" s="197">
        <f>($D$4/J29)*$D$6</f>
        <v>0.20792864867581567</v>
      </c>
    </row>
    <row r="30" spans="1:13" ht="15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6">
        <f t="shared" ref="J30:J37" si="2">H30/I30</f>
        <v>2.5602469135802468</v>
      </c>
      <c r="K30" s="197">
        <f t="shared" ref="K30:K37" si="3">($D$4/J30)*$D$6</f>
        <v>10</v>
      </c>
    </row>
    <row r="31" spans="1:13" ht="90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6">
        <f t="shared" si="2"/>
        <v>1001.6178216193999</v>
      </c>
      <c r="K31" s="197">
        <f t="shared" si="3"/>
        <v>2.5561115810029018E-2</v>
      </c>
    </row>
    <row r="32" spans="1:13" ht="60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9">
        <f>H32/I32</f>
        <v>14.568717374999999</v>
      </c>
      <c r="K32" s="197">
        <f t="shared" si="3"/>
        <v>1.7573591742356434</v>
      </c>
      <c r="L32" s="156">
        <v>20.81</v>
      </c>
      <c r="M32" s="156" t="s">
        <v>529</v>
      </c>
    </row>
    <row r="33" spans="1:11" ht="30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6">
        <f t="shared" si="2"/>
        <v>339.22828282828283</v>
      </c>
      <c r="K33" s="197">
        <f t="shared" si="3"/>
        <v>7.54726844187176E-2</v>
      </c>
    </row>
    <row r="34" spans="1:11" ht="45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6">
        <f t="shared" si="2"/>
        <v>84.444927452118392</v>
      </c>
      <c r="K34" s="197">
        <f t="shared" si="3"/>
        <v>0.30318540033466745</v>
      </c>
    </row>
    <row r="35" spans="1:11" ht="75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6">
        <f t="shared" si="2"/>
        <v>30.634</v>
      </c>
      <c r="K35" s="197">
        <f t="shared" si="3"/>
        <v>0.83575338303200586</v>
      </c>
    </row>
    <row r="36" spans="1:11" ht="45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6">
        <f t="shared" si="2"/>
        <v>12.422599999999999</v>
      </c>
      <c r="K36" s="197">
        <f t="shared" si="3"/>
        <v>2.0609589889236126</v>
      </c>
    </row>
    <row r="37" spans="1:11" ht="45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6">
        <f t="shared" si="2"/>
        <v>277.58685028876056</v>
      </c>
      <c r="K37" s="197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5"/>
  <cols>
    <col min="3" max="3" width="8.85546875" style="50"/>
    <col min="4" max="4" width="57.85546875" customWidth="1"/>
    <col min="5" max="5" width="25.85546875" customWidth="1"/>
    <col min="6" max="6" width="51.28515625" customWidth="1"/>
    <col min="7" max="7" width="30.7109375" customWidth="1"/>
    <col min="8" max="8" width="15.85546875" style="151" hidden="1" customWidth="1"/>
    <col min="9" max="9" width="20" style="151" hidden="1" customWidth="1"/>
    <col min="10" max="10" width="22.5703125" style="151" customWidth="1"/>
    <col min="11" max="11" width="20.85546875" style="127" customWidth="1"/>
    <col min="12" max="12" width="15.285156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5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60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30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5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60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30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30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5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5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 ht="30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30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22">
        <f>J27/I27</f>
        <v>0.59975050379042316</v>
      </c>
    </row>
    <row r="28" spans="3:11" ht="45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60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5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5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 ht="30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 ht="30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105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5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5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75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30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75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.7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6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7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7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.7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6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7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7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.7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5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30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30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5">
      <c r="C57" s="95">
        <v>3</v>
      </c>
      <c r="D57" s="67" t="s">
        <v>178</v>
      </c>
      <c r="E57" s="67" t="s">
        <v>78</v>
      </c>
      <c r="F57" s="67" t="s">
        <v>107</v>
      </c>
      <c r="G57" s="245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30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5">
      <c r="C59" s="95">
        <v>5</v>
      </c>
      <c r="D59" s="67" t="s">
        <v>163</v>
      </c>
      <c r="E59" s="67" t="s">
        <v>86</v>
      </c>
      <c r="F59" s="67" t="s">
        <v>119</v>
      </c>
      <c r="G59" s="245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30">
      <c r="C60" s="95">
        <v>6</v>
      </c>
      <c r="D60" s="67" t="s">
        <v>164</v>
      </c>
      <c r="E60" s="67" t="s">
        <v>94</v>
      </c>
      <c r="F60" s="67" t="s">
        <v>126</v>
      </c>
      <c r="G60" s="245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30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45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5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5">
      <c r="C69" s="97">
        <v>1</v>
      </c>
      <c r="D69" s="244" t="s">
        <v>202</v>
      </c>
      <c r="E69" s="244" t="s">
        <v>101</v>
      </c>
      <c r="F69" s="244" t="s">
        <v>132</v>
      </c>
      <c r="G69" s="244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5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30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23">
        <f>'wynik oceny wstępnej'!H27</f>
        <v>5213796</v>
      </c>
      <c r="I74" s="223">
        <f>'wynik oceny wstępnej'!I27</f>
        <v>3880594</v>
      </c>
      <c r="J74" s="223">
        <f>'wynik oceny wstępnej'!J27</f>
        <v>2328356.4</v>
      </c>
    </row>
    <row r="75" spans="3:11" ht="45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23">
        <f>'wynik oceny wstępnej'!H36</f>
        <v>3435794.68</v>
      </c>
      <c r="I75" s="223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7" t="s">
        <v>565</v>
      </c>
      <c r="F78" s="247" t="s">
        <v>564</v>
      </c>
    </row>
    <row r="79" spans="3:11" ht="15.75">
      <c r="E79" s="246">
        <f>J44</f>
        <v>35272157.119999997</v>
      </c>
      <c r="F79" s="246">
        <f>J63+J76</f>
        <v>12728079.82</v>
      </c>
      <c r="G79" s="127"/>
    </row>
    <row r="82" spans="6:6" ht="15.75">
      <c r="F82" s="246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="80" zoomScaleNormal="90" zoomScaleSheetLayoutView="80" workbookViewId="0">
      <selection activeCell="E39" sqref="E39:H39"/>
    </sheetView>
  </sheetViews>
  <sheetFormatPr defaultColWidth="14.7109375" defaultRowHeight="15"/>
  <cols>
    <col min="1" max="1" width="5.42578125" style="193" customWidth="1"/>
    <col min="2" max="2" width="29.5703125" style="193" customWidth="1"/>
    <col min="3" max="3" width="21.85546875" style="193" customWidth="1"/>
    <col min="4" max="4" width="44.42578125" style="193" customWidth="1"/>
    <col min="5" max="5" width="16.5703125" style="193" customWidth="1"/>
    <col min="6" max="6" width="17.140625" style="193" customWidth="1"/>
    <col min="7" max="7" width="17" style="193" customWidth="1"/>
    <col min="8" max="8" width="14.7109375" style="220"/>
    <col min="9" max="9" width="14.7109375" style="219"/>
    <col min="10" max="10" width="15.7109375" style="194" hidden="1" customWidth="1"/>
    <col min="11" max="11" width="16.140625" style="194" customWidth="1"/>
    <col min="12" max="16384" width="14.7109375" style="194"/>
  </cols>
  <sheetData>
    <row r="1" spans="1:11" ht="15.75">
      <c r="A1" s="248"/>
      <c r="B1" s="409" t="s">
        <v>635</v>
      </c>
      <c r="C1" s="409"/>
      <c r="D1" s="409"/>
      <c r="E1" s="248"/>
      <c r="F1" s="248"/>
    </row>
    <row r="2" spans="1:11">
      <c r="A2" s="221"/>
    </row>
    <row r="5" spans="1:11">
      <c r="H5" s="224"/>
    </row>
    <row r="6" spans="1:11" ht="30.75" customHeight="1">
      <c r="H6" s="224"/>
    </row>
    <row r="7" spans="1:11" ht="73.5" customHeight="1">
      <c r="C7" s="410" t="s">
        <v>630</v>
      </c>
      <c r="D7" s="410"/>
      <c r="E7" s="410"/>
      <c r="F7" s="410"/>
      <c r="G7" s="410"/>
      <c r="H7" s="224"/>
    </row>
    <row r="8" spans="1:11" ht="15.75">
      <c r="C8" s="409" t="s">
        <v>569</v>
      </c>
      <c r="D8" s="409"/>
      <c r="E8" s="409"/>
      <c r="F8" s="409"/>
      <c r="G8" s="409"/>
      <c r="H8" s="224"/>
    </row>
    <row r="9" spans="1:11" ht="15.75">
      <c r="C9" s="409" t="s">
        <v>566</v>
      </c>
      <c r="D9" s="409"/>
      <c r="E9" s="409"/>
      <c r="F9" s="409"/>
      <c r="G9" s="409"/>
      <c r="H9" s="224"/>
    </row>
    <row r="10" spans="1:11" ht="15.75">
      <c r="C10" s="409" t="s">
        <v>570</v>
      </c>
      <c r="D10" s="409"/>
      <c r="E10" s="409"/>
      <c r="F10" s="409"/>
      <c r="G10" s="409"/>
      <c r="H10" s="224"/>
    </row>
    <row r="11" spans="1:11" ht="15.75">
      <c r="D11" s="248"/>
      <c r="E11" s="248"/>
      <c r="F11" s="248"/>
      <c r="H11" s="224"/>
    </row>
    <row r="12" spans="1:11" ht="28.5" customHeight="1">
      <c r="H12" s="224"/>
    </row>
    <row r="13" spans="1:11" ht="90">
      <c r="A13" s="249" t="s">
        <v>568</v>
      </c>
      <c r="B13" s="250" t="s">
        <v>567</v>
      </c>
      <c r="C13" s="250" t="s">
        <v>1</v>
      </c>
      <c r="D13" s="250" t="s">
        <v>2</v>
      </c>
      <c r="E13" s="250" t="s">
        <v>609</v>
      </c>
      <c r="F13" s="250" t="s">
        <v>610</v>
      </c>
      <c r="G13" s="250" t="s">
        <v>611</v>
      </c>
      <c r="H13" s="251" t="s">
        <v>64</v>
      </c>
      <c r="I13" s="252" t="s">
        <v>559</v>
      </c>
      <c r="K13" s="254" t="s">
        <v>612</v>
      </c>
    </row>
    <row r="14" spans="1:11" ht="50.25" customHeight="1">
      <c r="A14" s="290">
        <v>1</v>
      </c>
      <c r="B14" s="291" t="s">
        <v>573</v>
      </c>
      <c r="C14" s="292" t="s">
        <v>571</v>
      </c>
      <c r="D14" s="292" t="s">
        <v>572</v>
      </c>
      <c r="E14" s="293">
        <v>2581801.61</v>
      </c>
      <c r="F14" s="293">
        <v>2581801.61</v>
      </c>
      <c r="G14" s="294">
        <v>2194531.35</v>
      </c>
      <c r="H14" s="295">
        <v>85</v>
      </c>
      <c r="I14" s="296">
        <f>H14/100</f>
        <v>0.85</v>
      </c>
      <c r="J14" s="297"/>
      <c r="K14" s="315" t="s">
        <v>628</v>
      </c>
    </row>
    <row r="15" spans="1:11" ht="39.75" customHeight="1">
      <c r="A15" s="290">
        <v>2</v>
      </c>
      <c r="B15" s="291" t="s">
        <v>574</v>
      </c>
      <c r="C15" s="292" t="s">
        <v>575</v>
      </c>
      <c r="D15" s="292" t="s">
        <v>576</v>
      </c>
      <c r="E15" s="293">
        <v>1455000.41</v>
      </c>
      <c r="F15" s="293">
        <v>1454000.41</v>
      </c>
      <c r="G15" s="294">
        <v>1235900.33</v>
      </c>
      <c r="H15" s="298">
        <v>80.040000000000006</v>
      </c>
      <c r="I15" s="296">
        <f t="shared" ref="I15:I33" si="0">H15/100</f>
        <v>0.80040000000000011</v>
      </c>
      <c r="J15" s="297"/>
      <c r="K15" s="315" t="s">
        <v>628</v>
      </c>
    </row>
    <row r="16" spans="1:11" ht="50.25" customHeight="1">
      <c r="A16" s="290">
        <v>3</v>
      </c>
      <c r="B16" s="291" t="s">
        <v>577</v>
      </c>
      <c r="C16" s="292" t="s">
        <v>578</v>
      </c>
      <c r="D16" s="292" t="s">
        <v>615</v>
      </c>
      <c r="E16" s="293">
        <v>1863570.28</v>
      </c>
      <c r="F16" s="293">
        <v>1863570.28</v>
      </c>
      <c r="G16" s="294">
        <v>1584034.68</v>
      </c>
      <c r="H16" s="295">
        <v>77</v>
      </c>
      <c r="I16" s="296">
        <f t="shared" si="0"/>
        <v>0.77</v>
      </c>
      <c r="J16" s="297"/>
      <c r="K16" s="315" t="s">
        <v>628</v>
      </c>
    </row>
    <row r="17" spans="1:11" ht="36.75" customHeight="1">
      <c r="A17" s="290">
        <v>4</v>
      </c>
      <c r="B17" s="291" t="s">
        <v>579</v>
      </c>
      <c r="C17" s="292" t="s">
        <v>75</v>
      </c>
      <c r="D17" s="292" t="s">
        <v>105</v>
      </c>
      <c r="E17" s="293">
        <v>2737183.18</v>
      </c>
      <c r="F17" s="293">
        <v>2737183.18</v>
      </c>
      <c r="G17" s="294">
        <v>2326605.67</v>
      </c>
      <c r="H17" s="295">
        <v>76</v>
      </c>
      <c r="I17" s="296">
        <f t="shared" si="0"/>
        <v>0.76</v>
      </c>
      <c r="J17" s="297"/>
      <c r="K17" s="315" t="s">
        <v>628</v>
      </c>
    </row>
    <row r="18" spans="1:11" ht="102.6" customHeight="1">
      <c r="A18" s="290">
        <v>5</v>
      </c>
      <c r="B18" s="299" t="s">
        <v>581</v>
      </c>
      <c r="C18" s="292" t="s">
        <v>580</v>
      </c>
      <c r="D18" s="300" t="s">
        <v>631</v>
      </c>
      <c r="E18" s="293">
        <v>2716224.53</v>
      </c>
      <c r="F18" s="293">
        <v>2208312.62</v>
      </c>
      <c r="G18" s="301">
        <v>1766650.09</v>
      </c>
      <c r="H18" s="302">
        <v>74.98</v>
      </c>
      <c r="I18" s="296">
        <f t="shared" si="0"/>
        <v>0.74980000000000002</v>
      </c>
      <c r="J18" s="297"/>
      <c r="K18" s="315" t="s">
        <v>628</v>
      </c>
    </row>
    <row r="19" spans="1:11" ht="57.6" customHeight="1">
      <c r="A19" s="290">
        <v>6</v>
      </c>
      <c r="B19" s="299" t="s">
        <v>582</v>
      </c>
      <c r="C19" s="311" t="s">
        <v>583</v>
      </c>
      <c r="D19" s="292" t="s">
        <v>627</v>
      </c>
      <c r="E19" s="293">
        <v>3233981.33</v>
      </c>
      <c r="F19" s="293">
        <v>3233981.33</v>
      </c>
      <c r="G19" s="312">
        <v>2748884.11</v>
      </c>
      <c r="H19" s="302">
        <v>74.55</v>
      </c>
      <c r="I19" s="296">
        <f t="shared" si="0"/>
        <v>0.74549999999999994</v>
      </c>
      <c r="J19" s="313"/>
      <c r="K19" s="315" t="s">
        <v>628</v>
      </c>
    </row>
    <row r="20" spans="1:11" ht="66.75" customHeight="1">
      <c r="A20" s="316">
        <v>7</v>
      </c>
      <c r="B20" s="299" t="s">
        <v>584</v>
      </c>
      <c r="C20" s="317" t="s">
        <v>74</v>
      </c>
      <c r="D20" s="292" t="s">
        <v>620</v>
      </c>
      <c r="E20" s="293">
        <v>3616283.99</v>
      </c>
      <c r="F20" s="293">
        <v>3579383.99</v>
      </c>
      <c r="G20" s="312">
        <v>2999999.99</v>
      </c>
      <c r="H20" s="302">
        <v>73.849999999999994</v>
      </c>
      <c r="I20" s="296">
        <f t="shared" si="0"/>
        <v>0.73849999999999993</v>
      </c>
      <c r="J20" s="318"/>
      <c r="K20" s="329" t="s">
        <v>632</v>
      </c>
    </row>
    <row r="21" spans="1:11" ht="102.75" customHeight="1">
      <c r="A21" s="319">
        <v>8</v>
      </c>
      <c r="B21" s="320" t="s">
        <v>585</v>
      </c>
      <c r="C21" s="321" t="s">
        <v>614</v>
      </c>
      <c r="D21" s="300" t="s">
        <v>621</v>
      </c>
      <c r="E21" s="322">
        <v>1992237.74</v>
      </c>
      <c r="F21" s="323">
        <v>1992237.74</v>
      </c>
      <c r="G21" s="301">
        <v>1693402.07</v>
      </c>
      <c r="H21" s="324">
        <v>72.09</v>
      </c>
      <c r="I21" s="325">
        <f t="shared" si="0"/>
        <v>0.72089999999999999</v>
      </c>
      <c r="J21" s="297"/>
      <c r="K21" s="328" t="s">
        <v>629</v>
      </c>
    </row>
    <row r="22" spans="1:11" ht="57.75" customHeight="1">
      <c r="A22" s="330">
        <v>9</v>
      </c>
      <c r="B22" s="331" t="s">
        <v>586</v>
      </c>
      <c r="C22" s="332" t="s">
        <v>587</v>
      </c>
      <c r="D22" s="333" t="s">
        <v>622</v>
      </c>
      <c r="E22" s="334">
        <v>1248535.1000000001</v>
      </c>
      <c r="F22" s="334">
        <v>1247920.1000000001</v>
      </c>
      <c r="G22" s="335">
        <v>1060732.07</v>
      </c>
      <c r="H22" s="336">
        <v>68.959999999999994</v>
      </c>
      <c r="I22" s="337">
        <f t="shared" si="0"/>
        <v>0.68959999999999999</v>
      </c>
      <c r="J22" s="338"/>
      <c r="K22" s="339" t="s">
        <v>629</v>
      </c>
    </row>
    <row r="23" spans="1:11" ht="57.75" customHeight="1" thickBot="1">
      <c r="A23" s="314">
        <v>10</v>
      </c>
      <c r="B23" s="303" t="s">
        <v>590</v>
      </c>
      <c r="C23" s="326" t="s">
        <v>589</v>
      </c>
      <c r="D23" s="326" t="s">
        <v>625</v>
      </c>
      <c r="E23" s="342">
        <v>3590698.37</v>
      </c>
      <c r="F23" s="342">
        <v>3491419.61</v>
      </c>
      <c r="G23" s="304">
        <v>2967706.66</v>
      </c>
      <c r="H23" s="327">
        <v>68</v>
      </c>
      <c r="I23" s="305">
        <f t="shared" si="0"/>
        <v>0.68</v>
      </c>
      <c r="J23" s="343"/>
      <c r="K23" s="344" t="s">
        <v>634</v>
      </c>
    </row>
    <row r="24" spans="1:11" ht="81" customHeight="1">
      <c r="A24" s="263">
        <v>11</v>
      </c>
      <c r="B24" s="264" t="s">
        <v>591</v>
      </c>
      <c r="C24" s="265" t="s">
        <v>81</v>
      </c>
      <c r="D24" s="261" t="s">
        <v>624</v>
      </c>
      <c r="E24" s="310">
        <v>2795088.71</v>
      </c>
      <c r="F24" s="310">
        <v>2745088.71</v>
      </c>
      <c r="G24" s="340">
        <v>2333325.38</v>
      </c>
      <c r="H24" s="341">
        <v>67</v>
      </c>
      <c r="I24" s="266">
        <f t="shared" si="0"/>
        <v>0.67</v>
      </c>
      <c r="K24" s="267" t="s">
        <v>205</v>
      </c>
    </row>
    <row r="25" spans="1:11" ht="46.5" customHeight="1">
      <c r="A25" s="268">
        <v>12</v>
      </c>
      <c r="B25" s="260" t="s">
        <v>592</v>
      </c>
      <c r="C25" s="273" t="s">
        <v>626</v>
      </c>
      <c r="D25" s="274" t="s">
        <v>617</v>
      </c>
      <c r="E25" s="289">
        <v>4922883.6900000004</v>
      </c>
      <c r="F25" s="289">
        <v>3887344.46</v>
      </c>
      <c r="G25" s="275">
        <v>2999999.99</v>
      </c>
      <c r="H25" s="262">
        <v>65.760000000000005</v>
      </c>
      <c r="I25" s="258">
        <f t="shared" si="0"/>
        <v>0.65760000000000007</v>
      </c>
      <c r="K25" s="271" t="s">
        <v>205</v>
      </c>
    </row>
    <row r="26" spans="1:11" ht="39" customHeight="1">
      <c r="A26" s="268">
        <v>13</v>
      </c>
      <c r="B26" s="255" t="s">
        <v>593</v>
      </c>
      <c r="C26" s="256" t="s">
        <v>327</v>
      </c>
      <c r="D26" s="256" t="s">
        <v>618</v>
      </c>
      <c r="E26" s="289">
        <v>4304919.7</v>
      </c>
      <c r="F26" s="289">
        <v>3499934.72</v>
      </c>
      <c r="G26" s="257">
        <v>2974944.49</v>
      </c>
      <c r="H26" s="259">
        <v>62.21</v>
      </c>
      <c r="I26" s="258">
        <f t="shared" si="0"/>
        <v>0.62209999999999999</v>
      </c>
      <c r="K26" s="271" t="s">
        <v>205</v>
      </c>
    </row>
    <row r="27" spans="1:11" ht="42.75">
      <c r="A27" s="268">
        <v>14</v>
      </c>
      <c r="B27" s="260" t="s">
        <v>602</v>
      </c>
      <c r="C27" s="269" t="s">
        <v>603</v>
      </c>
      <c r="D27" s="256" t="s">
        <v>619</v>
      </c>
      <c r="E27" s="289">
        <v>5670242.3200000003</v>
      </c>
      <c r="F27" s="289">
        <v>4057871.63</v>
      </c>
      <c r="G27" s="270">
        <v>3000000</v>
      </c>
      <c r="H27" s="262">
        <v>62.05</v>
      </c>
      <c r="I27" s="258">
        <f>H27/100</f>
        <v>0.62049999999999994</v>
      </c>
      <c r="K27" s="271" t="s">
        <v>205</v>
      </c>
    </row>
    <row r="28" spans="1:11" ht="90.75" customHeight="1">
      <c r="A28" s="268">
        <v>15</v>
      </c>
      <c r="B28" s="260" t="s">
        <v>594</v>
      </c>
      <c r="C28" s="265" t="s">
        <v>595</v>
      </c>
      <c r="D28" s="261" t="s">
        <v>633</v>
      </c>
      <c r="E28" s="289">
        <v>2713863.41</v>
      </c>
      <c r="F28" s="289">
        <v>2599780.91</v>
      </c>
      <c r="G28" s="276">
        <v>2209813.75</v>
      </c>
      <c r="H28" s="256">
        <v>60.83</v>
      </c>
      <c r="I28" s="258">
        <f t="shared" si="0"/>
        <v>0.60829999999999995</v>
      </c>
      <c r="K28" s="271" t="s">
        <v>205</v>
      </c>
    </row>
    <row r="29" spans="1:11" ht="84" customHeight="1">
      <c r="A29" s="268">
        <v>16</v>
      </c>
      <c r="B29" s="260" t="s">
        <v>597</v>
      </c>
      <c r="C29" s="269" t="s">
        <v>596</v>
      </c>
      <c r="D29" s="256" t="s">
        <v>598</v>
      </c>
      <c r="E29" s="289">
        <v>5661721.9800000004</v>
      </c>
      <c r="F29" s="289">
        <v>3529411.84</v>
      </c>
      <c r="G29" s="270">
        <v>2999999.95</v>
      </c>
      <c r="H29" s="256">
        <v>56.14</v>
      </c>
      <c r="I29" s="258">
        <f t="shared" si="0"/>
        <v>0.56140000000000001</v>
      </c>
      <c r="K29" s="271" t="s">
        <v>205</v>
      </c>
    </row>
    <row r="30" spans="1:11" ht="73.5" customHeight="1">
      <c r="A30" s="277">
        <v>17</v>
      </c>
      <c r="B30" s="278" t="s">
        <v>600</v>
      </c>
      <c r="C30" s="306" t="s">
        <v>599</v>
      </c>
      <c r="D30" s="307" t="s">
        <v>623</v>
      </c>
      <c r="E30" s="308">
        <v>2491236</v>
      </c>
      <c r="F30" s="308">
        <v>1868610.07</v>
      </c>
      <c r="G30" s="272">
        <v>1494888.04</v>
      </c>
      <c r="H30" s="309">
        <v>56</v>
      </c>
      <c r="I30" s="282">
        <f t="shared" si="0"/>
        <v>0.56000000000000005</v>
      </c>
      <c r="K30" s="271" t="s">
        <v>205</v>
      </c>
    </row>
    <row r="31" spans="1:11" ht="53.25" customHeight="1">
      <c r="A31" s="277">
        <v>18</v>
      </c>
      <c r="B31" s="278" t="s">
        <v>588</v>
      </c>
      <c r="C31" s="279" t="s">
        <v>601</v>
      </c>
      <c r="D31" s="280" t="s">
        <v>613</v>
      </c>
      <c r="E31" s="289">
        <v>750438.99</v>
      </c>
      <c r="F31" s="289">
        <v>750438.99</v>
      </c>
      <c r="G31" s="272">
        <v>637873.13</v>
      </c>
      <c r="H31" s="281">
        <v>53.38</v>
      </c>
      <c r="I31" s="282">
        <f t="shared" si="0"/>
        <v>0.53380000000000005</v>
      </c>
      <c r="K31" s="271" t="s">
        <v>205</v>
      </c>
    </row>
    <row r="32" spans="1:11" ht="50.25" customHeight="1">
      <c r="A32" s="283">
        <v>19</v>
      </c>
      <c r="B32" s="260" t="s">
        <v>605</v>
      </c>
      <c r="C32" s="284" t="s">
        <v>604</v>
      </c>
      <c r="D32" s="284" t="s">
        <v>606</v>
      </c>
      <c r="E32" s="289">
        <v>1444388.69</v>
      </c>
      <c r="F32" s="289">
        <v>1339260.69</v>
      </c>
      <c r="G32" s="285">
        <v>1138371.58</v>
      </c>
      <c r="H32" s="286">
        <v>51</v>
      </c>
      <c r="I32" s="258">
        <f t="shared" si="0"/>
        <v>0.51</v>
      </c>
      <c r="K32" s="271" t="s">
        <v>205</v>
      </c>
    </row>
    <row r="33" spans="1:11" ht="51.75" customHeight="1">
      <c r="A33" s="283">
        <v>20</v>
      </c>
      <c r="B33" s="255" t="s">
        <v>607</v>
      </c>
      <c r="C33" s="256" t="s">
        <v>608</v>
      </c>
      <c r="D33" s="256" t="s">
        <v>616</v>
      </c>
      <c r="E33" s="289">
        <v>2228760</v>
      </c>
      <c r="F33" s="289">
        <v>2228760</v>
      </c>
      <c r="G33" s="287">
        <v>1894446</v>
      </c>
      <c r="H33" s="288">
        <v>49.39</v>
      </c>
      <c r="I33" s="258">
        <f t="shared" si="0"/>
        <v>0.49390000000000001</v>
      </c>
      <c r="K33" s="271" t="s">
        <v>205</v>
      </c>
    </row>
    <row r="39" spans="1:11">
      <c r="E39" s="253"/>
      <c r="F39" s="253"/>
      <c r="G39" s="253"/>
    </row>
  </sheetData>
  <sortState ref="A11:J22">
    <sortCondition descending="1" ref="H13"/>
  </sortState>
  <mergeCells count="5">
    <mergeCell ref="C8:G8"/>
    <mergeCell ref="C9:G9"/>
    <mergeCell ref="C10:G10"/>
    <mergeCell ref="C7:G7"/>
    <mergeCell ref="B1:D1"/>
  </mergeCells>
  <pageMargins left="0.70866141732283472" right="0.70866141732283472" top="0.74803149606299213" bottom="0.74803149606299213" header="0.31496062992125984" footer="0.31496062992125984"/>
  <pageSetup paperSize="9" scale="44" orientation="portrait" horizontalDpi="4294967294" verticalDpi="4294967294" r:id="rId1"/>
  <rowBreaks count="2" manualBreakCount="2">
    <brk id="13" max="16383" man="1"/>
    <brk id="29" max="16383" man="1"/>
  </rowBreaks>
  <colBreaks count="2" manualBreakCount="2">
    <brk id="12" max="1048575" man="1"/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Arkusz2</vt:lpstr>
      <vt:lpstr>'1'!Obszar_wydruku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Dominika Rysiewicz</cp:lastModifiedBy>
  <cp:lastPrinted>2017-11-13T13:36:24Z</cp:lastPrinted>
  <dcterms:created xsi:type="dcterms:W3CDTF">2016-10-05T18:16:11Z</dcterms:created>
  <dcterms:modified xsi:type="dcterms:W3CDTF">2018-05-15T13:29:49Z</dcterms:modified>
</cp:coreProperties>
</file>