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0" windowWidth="15570" windowHeight="7005" tabRatio="596"/>
  </bookViews>
  <sheets>
    <sheet name="formularz ofertowy" sheetId="19" r:id="rId1"/>
  </sheets>
  <definedNames>
    <definedName name="_xlnm._FilterDatabase" localSheetId="0" hidden="1">'formularz ofertowy'!$AI$1:$AI$53</definedName>
    <definedName name="_xlnm.Print_Area" localSheetId="0">'formularz ofertowy'!$A$8:$AK$27</definedName>
  </definedNames>
  <calcPr calcId="125725"/>
</workbook>
</file>

<file path=xl/calcChain.xml><?xml version="1.0" encoding="utf-8"?>
<calcChain xmlns="http://schemas.openxmlformats.org/spreadsheetml/2006/main">
  <c r="AS49" i="19"/>
  <c r="AO49"/>
  <c r="AL49"/>
  <c r="AH49"/>
  <c r="AQ49" s="1"/>
  <c r="AS48"/>
  <c r="AO48"/>
  <c r="AL48"/>
  <c r="AH48"/>
  <c r="AU48" s="1"/>
  <c r="AU47"/>
  <c r="AS47"/>
  <c r="AO47"/>
  <c r="AM47"/>
  <c r="AL47"/>
  <c r="AH47"/>
  <c r="AQ47" s="1"/>
  <c r="AS46"/>
  <c r="AO46"/>
  <c r="AL46"/>
  <c r="AM46" s="1"/>
  <c r="AH46"/>
  <c r="AQ46" s="1"/>
  <c r="AS45"/>
  <c r="AO45"/>
  <c r="AL45"/>
  <c r="AM45" s="1"/>
  <c r="AH45"/>
  <c r="AU45" s="1"/>
  <c r="AS44"/>
  <c r="AO44"/>
  <c r="AL44"/>
  <c r="AM44" s="1"/>
  <c r="AH44"/>
  <c r="AQ44" s="1"/>
  <c r="AS43"/>
  <c r="AO43"/>
  <c r="AL43"/>
  <c r="AM43" s="1"/>
  <c r="AH43"/>
  <c r="AU43" s="1"/>
  <c r="AS42"/>
  <c r="AO42"/>
  <c r="AL42"/>
  <c r="AM42" s="1"/>
  <c r="AH42"/>
  <c r="AQ42" s="1"/>
  <c r="AS41"/>
  <c r="AO41"/>
  <c r="AL41"/>
  <c r="AH41"/>
  <c r="AU41" s="1"/>
  <c r="AS40"/>
  <c r="AO40"/>
  <c r="AL40"/>
  <c r="AM40" s="1"/>
  <c r="AH40"/>
  <c r="AU40" s="1"/>
  <c r="AS39"/>
  <c r="AO39"/>
  <c r="AL39"/>
  <c r="AM39" s="1"/>
  <c r="AH39"/>
  <c r="AQ39" s="1"/>
  <c r="AS38"/>
  <c r="AO38"/>
  <c r="AL38"/>
  <c r="AM38" s="1"/>
  <c r="AH38"/>
  <c r="AU38" s="1"/>
  <c r="AS37"/>
  <c r="AO37"/>
  <c r="AL37"/>
  <c r="AM37" s="1"/>
  <c r="AH37"/>
  <c r="AQ37" s="1"/>
  <c r="AS36"/>
  <c r="AO36"/>
  <c r="AL36"/>
  <c r="AH36"/>
  <c r="AQ36" s="1"/>
  <c r="AS35"/>
  <c r="AO35"/>
  <c r="AL35"/>
  <c r="AH35"/>
  <c r="AQ35" s="1"/>
  <c r="AS34"/>
  <c r="AO34"/>
  <c r="AL34"/>
  <c r="AH34"/>
  <c r="AQ34" s="1"/>
  <c r="AS33"/>
  <c r="AO33"/>
  <c r="AL33"/>
  <c r="AH33"/>
  <c r="AQ33" s="1"/>
  <c r="AS32"/>
  <c r="AO32"/>
  <c r="AL32"/>
  <c r="AH32"/>
  <c r="AQ32" s="1"/>
  <c r="AS31"/>
  <c r="AO31"/>
  <c r="AL31"/>
  <c r="AH31"/>
  <c r="AQ31" s="1"/>
  <c r="AS30"/>
  <c r="AO30"/>
  <c r="AL30"/>
  <c r="AM30" s="1"/>
  <c r="AH30"/>
  <c r="AQ30" s="1"/>
  <c r="AS29"/>
  <c r="AO29"/>
  <c r="AL29"/>
  <c r="AM29" s="1"/>
  <c r="AH29"/>
  <c r="AQ29" s="1"/>
  <c r="AS28"/>
  <c r="AO28"/>
  <c r="AL28"/>
  <c r="AH28"/>
  <c r="AQ28" s="1"/>
  <c r="AS27"/>
  <c r="AO27"/>
  <c r="AL27"/>
  <c r="AM27" s="1"/>
  <c r="AH27"/>
  <c r="AQ27" s="1"/>
  <c r="AS26"/>
  <c r="AO26"/>
  <c r="AL26"/>
  <c r="AH26"/>
  <c r="AU26" s="1"/>
  <c r="AS25"/>
  <c r="AO25"/>
  <c r="AM25"/>
  <c r="AL25"/>
  <c r="AH25"/>
  <c r="AQ25" s="1"/>
  <c r="AS24"/>
  <c r="AO24"/>
  <c r="AL24"/>
  <c r="AH24"/>
  <c r="AU24" s="1"/>
  <c r="AS23"/>
  <c r="AO23"/>
  <c r="AL23"/>
  <c r="AM23" s="1"/>
  <c r="AH23"/>
  <c r="AQ23" s="1"/>
  <c r="AS22"/>
  <c r="AO22"/>
  <c r="AL22"/>
  <c r="AH22"/>
  <c r="AQ22" s="1"/>
  <c r="AS21"/>
  <c r="AO21"/>
  <c r="AL21"/>
  <c r="AM21" s="1"/>
  <c r="AH21"/>
  <c r="AQ21" s="1"/>
  <c r="AS20"/>
  <c r="AO20"/>
  <c r="AL20"/>
  <c r="AM20" s="1"/>
  <c r="AH20"/>
  <c r="AQ20" s="1"/>
  <c r="AS19"/>
  <c r="AO19"/>
  <c r="AL19"/>
  <c r="AH19"/>
  <c r="AQ19" s="1"/>
  <c r="AS18"/>
  <c r="AO18"/>
  <c r="AL18"/>
  <c r="AH18"/>
  <c r="AQ18" s="1"/>
  <c r="AS17"/>
  <c r="AO17"/>
  <c r="AL17"/>
  <c r="AH17"/>
  <c r="AQ17" s="1"/>
  <c r="AS16"/>
  <c r="AO16"/>
  <c r="AL16"/>
  <c r="AM16" s="1"/>
  <c r="AH16"/>
  <c r="AQ16" s="1"/>
  <c r="AS15"/>
  <c r="AO15"/>
  <c r="AL15"/>
  <c r="AM15" s="1"/>
  <c r="AH15"/>
  <c r="AQ15" s="1"/>
  <c r="AS14"/>
  <c r="AO14"/>
  <c r="AL14"/>
  <c r="AH14"/>
  <c r="AU14" s="1"/>
  <c r="AS13"/>
  <c r="AO13"/>
  <c r="AL13"/>
  <c r="AM13" s="1"/>
  <c r="AH13"/>
  <c r="AQ13" s="1"/>
  <c r="AS12"/>
  <c r="AO12"/>
  <c r="AL12"/>
  <c r="AH12"/>
  <c r="AQ12" s="1"/>
  <c r="AS11"/>
  <c r="AO11"/>
  <c r="AL11"/>
  <c r="AH11"/>
  <c r="AM17" l="1"/>
  <c r="AU23"/>
  <c r="AV23" s="1"/>
  <c r="AW23" s="1"/>
  <c r="AX23" s="1"/>
  <c r="AU27"/>
  <c r="AU34"/>
  <c r="AM22"/>
  <c r="AM31"/>
  <c r="AM18"/>
  <c r="AM32"/>
  <c r="AM12"/>
  <c r="AU13"/>
  <c r="AV13" s="1"/>
  <c r="AW13" s="1"/>
  <c r="AX13" s="1"/>
  <c r="AM19"/>
  <c r="AU20"/>
  <c r="AV20" s="1"/>
  <c r="AU28"/>
  <c r="AM33"/>
  <c r="AM34"/>
  <c r="AU36"/>
  <c r="AM49"/>
  <c r="AU16"/>
  <c r="AV16" s="1"/>
  <c r="AW16" s="1"/>
  <c r="AX16" s="1"/>
  <c r="AU21"/>
  <c r="AU25"/>
  <c r="AV25" s="1"/>
  <c r="AW25" s="1"/>
  <c r="AX25" s="1"/>
  <c r="AM28"/>
  <c r="AV28" s="1"/>
  <c r="AW28" s="1"/>
  <c r="AX28" s="1"/>
  <c r="AU30"/>
  <c r="AM35"/>
  <c r="AM36"/>
  <c r="AU18"/>
  <c r="AV18" s="1"/>
  <c r="AW18" s="1"/>
  <c r="AX18" s="1"/>
  <c r="AU32"/>
  <c r="AV32" s="1"/>
  <c r="AW32" s="1"/>
  <c r="AX32" s="1"/>
  <c r="AH50"/>
  <c r="AU11"/>
  <c r="AV27"/>
  <c r="AV36"/>
  <c r="AW36" s="1"/>
  <c r="AX36" s="1"/>
  <c r="AQ11"/>
  <c r="AW20"/>
  <c r="AX20" s="1"/>
  <c r="AV21"/>
  <c r="AW21" s="1"/>
  <c r="AX21" s="1"/>
  <c r="AV30"/>
  <c r="AW30" s="1"/>
  <c r="AX30" s="1"/>
  <c r="AM11"/>
  <c r="AV34"/>
  <c r="AW34" s="1"/>
  <c r="AX34" s="1"/>
  <c r="AV47"/>
  <c r="AW47" s="1"/>
  <c r="AX47" s="1"/>
  <c r="AQ14"/>
  <c r="AU12"/>
  <c r="AV12" s="1"/>
  <c r="AU15"/>
  <c r="AV15" s="1"/>
  <c r="AW15" s="1"/>
  <c r="AX15" s="1"/>
  <c r="AU17"/>
  <c r="AU19"/>
  <c r="AV19" s="1"/>
  <c r="AU22"/>
  <c r="AV22" s="1"/>
  <c r="AU29"/>
  <c r="AV29" s="1"/>
  <c r="AW29" s="1"/>
  <c r="AX29" s="1"/>
  <c r="AU31"/>
  <c r="AU33"/>
  <c r="AU35"/>
  <c r="AV35" s="1"/>
  <c r="AW35" s="1"/>
  <c r="AX35" s="1"/>
  <c r="AU37"/>
  <c r="AV37" s="1"/>
  <c r="AW37" s="1"/>
  <c r="AX37" s="1"/>
  <c r="AQ38"/>
  <c r="AV38" s="1"/>
  <c r="AW38" s="1"/>
  <c r="AX38" s="1"/>
  <c r="AU39"/>
  <c r="AV39" s="1"/>
  <c r="AW39" s="1"/>
  <c r="AX39" s="1"/>
  <c r="AQ40"/>
  <c r="AV40" s="1"/>
  <c r="AU42"/>
  <c r="AV42" s="1"/>
  <c r="AW42" s="1"/>
  <c r="AX42" s="1"/>
  <c r="AQ43"/>
  <c r="AV43" s="1"/>
  <c r="AW43" s="1"/>
  <c r="AX43" s="1"/>
  <c r="AU44"/>
  <c r="AV44" s="1"/>
  <c r="AW44" s="1"/>
  <c r="AX44" s="1"/>
  <c r="AQ45"/>
  <c r="AV45" s="1"/>
  <c r="AW45" s="1"/>
  <c r="AX45" s="1"/>
  <c r="AU46"/>
  <c r="AV46" s="1"/>
  <c r="AU49"/>
  <c r="AQ24"/>
  <c r="AQ26"/>
  <c r="AQ41"/>
  <c r="AV41" s="1"/>
  <c r="AQ48"/>
  <c r="AM14"/>
  <c r="AV14" s="1"/>
  <c r="AM24"/>
  <c r="AM26"/>
  <c r="AM41"/>
  <c r="AM48"/>
  <c r="AV26" l="1"/>
  <c r="AW26" s="1"/>
  <c r="AX26" s="1"/>
  <c r="AV24"/>
  <c r="AW24" s="1"/>
  <c r="AX24" s="1"/>
  <c r="AV33"/>
  <c r="AW33" s="1"/>
  <c r="AX33" s="1"/>
  <c r="AV48"/>
  <c r="AW48" s="1"/>
  <c r="AX48" s="1"/>
  <c r="AV49"/>
  <c r="AW49" s="1"/>
  <c r="AX49" s="1"/>
  <c r="AV31"/>
  <c r="AW31" s="1"/>
  <c r="AX31" s="1"/>
  <c r="AV17"/>
  <c r="AW17" s="1"/>
  <c r="AX17" s="1"/>
  <c r="AY14"/>
  <c r="AW14"/>
  <c r="AX14" s="1"/>
  <c r="AY48"/>
  <c r="AY41"/>
  <c r="AW41"/>
  <c r="AX41" s="1"/>
  <c r="AY40"/>
  <c r="AW40"/>
  <c r="AX40" s="1"/>
  <c r="AW46"/>
  <c r="AX46" s="1"/>
  <c r="AY46"/>
  <c r="AY20"/>
  <c r="AW22"/>
  <c r="AX22" s="1"/>
  <c r="AW12"/>
  <c r="AX12" s="1"/>
  <c r="AY12"/>
  <c r="AV11"/>
  <c r="AW27"/>
  <c r="AX27" s="1"/>
  <c r="AW19"/>
  <c r="AX19" s="1"/>
  <c r="AY19"/>
  <c r="AY27" l="1"/>
  <c r="AY22"/>
  <c r="AZ12"/>
  <c r="BA12" s="1"/>
  <c r="AZ20"/>
  <c r="BA20" s="1"/>
  <c r="AZ40"/>
  <c r="BA40"/>
  <c r="AZ48"/>
  <c r="BA48" s="1"/>
  <c r="AZ19"/>
  <c r="BA19" s="1"/>
  <c r="AZ27"/>
  <c r="BA27" s="1"/>
  <c r="AZ46"/>
  <c r="BA46" s="1"/>
  <c r="AY11"/>
  <c r="AV50"/>
  <c r="AW11"/>
  <c r="AX11" s="1"/>
  <c r="AZ22"/>
  <c r="BA22" s="1"/>
  <c r="AZ41"/>
  <c r="BA41" s="1"/>
  <c r="AZ14"/>
  <c r="BA14" s="1"/>
  <c r="AZ11" l="1"/>
  <c r="BA11" s="1"/>
  <c r="AW50"/>
  <c r="J4" s="1"/>
  <c r="J3"/>
  <c r="AX50" l="1"/>
  <c r="J5" s="1"/>
</calcChain>
</file>

<file path=xl/sharedStrings.xml><?xml version="1.0" encoding="utf-8"?>
<sst xmlns="http://schemas.openxmlformats.org/spreadsheetml/2006/main" count="646" uniqueCount="257">
  <si>
    <t>Nabywca</t>
  </si>
  <si>
    <t>Kod</t>
  </si>
  <si>
    <t>Poczta</t>
  </si>
  <si>
    <t>Miejscowość</t>
  </si>
  <si>
    <t>Ulica</t>
  </si>
  <si>
    <t>Nr posesji</t>
  </si>
  <si>
    <t>Nr lokalu</t>
  </si>
  <si>
    <t xml:space="preserve">Punkt poboru </t>
  </si>
  <si>
    <t>Nr gazomierza</t>
  </si>
  <si>
    <t>Grupa taryfowa</t>
  </si>
  <si>
    <t>Moc zamówiona [kWh/h]</t>
  </si>
  <si>
    <t>Szacowane roczne zużycie paliwa gazowego [kWh]</t>
  </si>
  <si>
    <t>Urządzenie odbiorcze</t>
  </si>
  <si>
    <t xml:space="preserve">Nr NIP </t>
  </si>
  <si>
    <t>Nr PPG wg OSD</t>
  </si>
  <si>
    <t>Lp.</t>
  </si>
  <si>
    <t>Ilość godzin w roku [h]</t>
  </si>
  <si>
    <t>Województwo Zachodniopomorskie</t>
  </si>
  <si>
    <t>70-540</t>
  </si>
  <si>
    <t>Szczecin</t>
  </si>
  <si>
    <t xml:space="preserve">Korsarzy </t>
  </si>
  <si>
    <t>W-3.6</t>
  </si>
  <si>
    <t>Gryfice</t>
  </si>
  <si>
    <t>kocioł gazowy</t>
  </si>
  <si>
    <t>72-300</t>
  </si>
  <si>
    <t>Trzygłowska</t>
  </si>
  <si>
    <t>1401933125</t>
  </si>
  <si>
    <t>310344</t>
  </si>
  <si>
    <t>Wojewódzka Stacja Pogotowia Ratunkowego w Szczecinie</t>
  </si>
  <si>
    <t>70-526</t>
  </si>
  <si>
    <t xml:space="preserve">Mazowiecka </t>
  </si>
  <si>
    <t>kocioł gazowy co i cw</t>
  </si>
  <si>
    <t>73-200</t>
  </si>
  <si>
    <t>Choszczno</t>
  </si>
  <si>
    <t>Zielna</t>
  </si>
  <si>
    <t>74-505</t>
  </si>
  <si>
    <t>Mieszkowice</t>
  </si>
  <si>
    <t>Korczaka</t>
  </si>
  <si>
    <t>1a</t>
  </si>
  <si>
    <t>W-2.1</t>
  </si>
  <si>
    <t>74-400</t>
  </si>
  <si>
    <t>Dębno</t>
  </si>
  <si>
    <t xml:space="preserve">Piłsudskiego </t>
  </si>
  <si>
    <t>72-100</t>
  </si>
  <si>
    <t>Goleniów</t>
  </si>
  <si>
    <t>Nowogardzka</t>
  </si>
  <si>
    <t>2a</t>
  </si>
  <si>
    <t>72-320</t>
  </si>
  <si>
    <t>Trzebiatów</t>
  </si>
  <si>
    <t>II Pułku Ułanów</t>
  </si>
  <si>
    <t>kocioł gazowy co</t>
  </si>
  <si>
    <t xml:space="preserve">72-300 </t>
  </si>
  <si>
    <t>3 Maja</t>
  </si>
  <si>
    <t>1b</t>
  </si>
  <si>
    <t>73-150</t>
  </si>
  <si>
    <t>Łobez</t>
  </si>
  <si>
    <t>Waryńskiego</t>
  </si>
  <si>
    <t>72-200</t>
  </si>
  <si>
    <t>Nowogard</t>
  </si>
  <si>
    <t>Wojska Polskiego</t>
  </si>
  <si>
    <t>kocioł gazowy co z zasobnikiem</t>
  </si>
  <si>
    <t>72-010</t>
  </si>
  <si>
    <t>Police</t>
  </si>
  <si>
    <t>Grunwaldzka</t>
  </si>
  <si>
    <t>18 dz.2381</t>
  </si>
  <si>
    <t>70-478</t>
  </si>
  <si>
    <t xml:space="preserve"> 70-806</t>
  </si>
  <si>
    <t>Gryfińska</t>
  </si>
  <si>
    <t>78-600</t>
  </si>
  <si>
    <t>Wałcz</t>
  </si>
  <si>
    <t>Dąbrowskiego</t>
  </si>
  <si>
    <t>W-4</t>
  </si>
  <si>
    <t>70-347</t>
  </si>
  <si>
    <t>Bolesława Śmiałego</t>
  </si>
  <si>
    <t>73-110</t>
  </si>
  <si>
    <t>Stargard</t>
  </si>
  <si>
    <t>Aleja Żołnierza</t>
  </si>
  <si>
    <t>1400795002</t>
  </si>
  <si>
    <t>77657</t>
  </si>
  <si>
    <t>70-780</t>
  </si>
  <si>
    <t>Mączna</t>
  </si>
  <si>
    <t>71-210</t>
  </si>
  <si>
    <t>Żołnierska</t>
  </si>
  <si>
    <t>PL0031911438</t>
  </si>
  <si>
    <t>71-332</t>
  </si>
  <si>
    <t>Marii Skłodowskiej-Curie</t>
  </si>
  <si>
    <t xml:space="preserve"> 70-780</t>
  </si>
  <si>
    <t>4b</t>
  </si>
  <si>
    <t>PL0031911214</t>
  </si>
  <si>
    <t>PL0031911213</t>
  </si>
  <si>
    <t>PL0031948368</t>
  </si>
  <si>
    <t>868921/2016</t>
  </si>
  <si>
    <t>Samodzielny Publiczny Wojewódzki Szpital Zespolony</t>
  </si>
  <si>
    <t>71-455</t>
  </si>
  <si>
    <t>Arkońska</t>
  </si>
  <si>
    <t>71-460</t>
  </si>
  <si>
    <t>Broniewskiego</t>
  </si>
  <si>
    <t>00098450</t>
  </si>
  <si>
    <t>00828678</t>
  </si>
  <si>
    <t>PL 0031911334</t>
  </si>
  <si>
    <t>546430304</t>
  </si>
  <si>
    <t>W-5.1</t>
  </si>
  <si>
    <t>PL 0031911332</t>
  </si>
  <si>
    <t>29566130</t>
  </si>
  <si>
    <t>70-891</t>
  </si>
  <si>
    <t>PL 0031911093</t>
  </si>
  <si>
    <t>211593/2012</t>
  </si>
  <si>
    <t>W-6.1</t>
  </si>
  <si>
    <t>72-400</t>
  </si>
  <si>
    <t>Koszarowa</t>
  </si>
  <si>
    <t>kocioł gazowy jednofunkcyjny</t>
  </si>
  <si>
    <t>72-600</t>
  </si>
  <si>
    <t>Świnoujście</t>
  </si>
  <si>
    <t>piecyk kąpielowy</t>
  </si>
  <si>
    <t>W-1.1</t>
  </si>
  <si>
    <t>kocioł gazowy CO jednofunkcyjny</t>
  </si>
  <si>
    <t>PL0031911461</t>
  </si>
  <si>
    <t>PL0031911250</t>
  </si>
  <si>
    <t>Zachodniopomorskie Centrum Onkologii</t>
  </si>
  <si>
    <t>71-730</t>
  </si>
  <si>
    <t>Strzałowska</t>
  </si>
  <si>
    <t>kocioł grzewczy</t>
  </si>
  <si>
    <t>PL0031911140</t>
  </si>
  <si>
    <t>150301</t>
  </si>
  <si>
    <t>1406098333</t>
  </si>
  <si>
    <t>00045887</t>
  </si>
  <si>
    <t>Korsarzy</t>
  </si>
  <si>
    <t>5925201001/A</t>
  </si>
  <si>
    <t>29566124</t>
  </si>
  <si>
    <t>kocioł centralnego ogrzewania</t>
  </si>
  <si>
    <t>Muzeum Narodowe w Szczecinie</t>
  </si>
  <si>
    <t>70-561</t>
  </si>
  <si>
    <t xml:space="preserve">Staromłyńska </t>
  </si>
  <si>
    <t>Wały Chrobrego</t>
  </si>
  <si>
    <t xml:space="preserve"> Gryfice</t>
  </si>
  <si>
    <t xml:space="preserve">Błonie </t>
  </si>
  <si>
    <t>1401950001</t>
  </si>
  <si>
    <t>9903901003</t>
  </si>
  <si>
    <t>00096044</t>
  </si>
  <si>
    <t>ID</t>
  </si>
  <si>
    <t>Alfreda Sokołowskiego</t>
  </si>
  <si>
    <t>kocioł grzewczy szt 2</t>
  </si>
  <si>
    <t xml:space="preserve">Lp. </t>
  </si>
  <si>
    <t>Odbiorca/Adresat faktury</t>
  </si>
  <si>
    <t>kocioł gazowy co i cw szt. 2</t>
  </si>
  <si>
    <t>palnik laboratoryjny szt. 62</t>
  </si>
  <si>
    <t>taboret gazowy szt. 2</t>
  </si>
  <si>
    <t>kocioł gazowy co jednofunkcyjny</t>
  </si>
  <si>
    <t>Kocioł gazowy co i cw szt. 2</t>
  </si>
  <si>
    <t>kocioł gazowy szt. 3</t>
  </si>
  <si>
    <t>kocioł grzewczy szt. 1</t>
  </si>
  <si>
    <t>kuchenka gazowa szt. 3
palniki laboratoryjne szt 2</t>
  </si>
  <si>
    <t>kocioł grzewczy szt. 2</t>
  </si>
  <si>
    <t>kocioł grzewczy szt. 3</t>
  </si>
  <si>
    <t>kocioł gazowy co  szt. 2</t>
  </si>
  <si>
    <t>Samodzielny Publiczny Specjalistyczny Zakład Opieki Zdrowotnej „Zdroje"</t>
  </si>
  <si>
    <t>Wojewódzki Ośrodek Medycyny Pracy - Zachodniopomorskie Centrum Leczenia i Profilaktyki</t>
  </si>
  <si>
    <t>Zamek Książąt Pomorskich w Szczecinie</t>
  </si>
  <si>
    <t>Samodzielny Publiczny Zespół Zakładów Opieki Zdrowotnej w Gryficach</t>
  </si>
  <si>
    <t>ul. Niechorska</t>
  </si>
  <si>
    <t>Akcyza</t>
  </si>
  <si>
    <t>Szacowane zużycie STYCZEŃ [kWh]</t>
  </si>
  <si>
    <t>Szacowane zużycie        LUTY            [kWh]</t>
  </si>
  <si>
    <t>Szacowane zużycie MARZEC [kWh]</t>
  </si>
  <si>
    <t>Szacowane zużycie KWIECIEŃ [kWh]</t>
  </si>
  <si>
    <t>Szacowane zużycie            MAJ           [kWh]</t>
  </si>
  <si>
    <t>Szacowane zużycie CZERWIEC [kWh]</t>
  </si>
  <si>
    <t>Szacowane zużycie          LIPIEC        [kWh]</t>
  </si>
  <si>
    <t>Szacowane zużycie SIERPIEŃ [kWh]</t>
  </si>
  <si>
    <t>Szacowane zużycie WRZESIEŃ [kWh]</t>
  </si>
  <si>
    <t>Szacowane zużycie PAŹDZIERNIK [kWh]</t>
  </si>
  <si>
    <t>Szacowane zużycie LISTOPAD [kWh]</t>
  </si>
  <si>
    <t>Szacowane zużycie GRUDZIEŃ [kWh]</t>
  </si>
  <si>
    <t>ZW</t>
  </si>
  <si>
    <t>tak</t>
  </si>
  <si>
    <t>Cena jednostkowa paliwa netto [zł/kWh]</t>
  </si>
  <si>
    <t>Wartość netto</t>
  </si>
  <si>
    <t>Cena jednostkowa abonamentu netto [zł/mc]</t>
  </si>
  <si>
    <t>Wartość abonamentu netto</t>
  </si>
  <si>
    <t>Cena jednostkowa akcyzy netto [zł/kWh]</t>
  </si>
  <si>
    <t>Wartość akcyzy netto</t>
  </si>
  <si>
    <t>Cena jednostkowa opłaty dystrybucyjnej stałej netto [zł/mc]</t>
  </si>
  <si>
    <t>Wartość opłaty dystrybucyjnej stałej</t>
  </si>
  <si>
    <t>Cena jednostkowa opłaty dystrybucyjnej zmiennej netto [zł/kWh]</t>
  </si>
  <si>
    <t>Wartość opłaty dystrybucyjnej zmiennej</t>
  </si>
  <si>
    <t>VAT</t>
  </si>
  <si>
    <t>Wartość brutto</t>
  </si>
  <si>
    <t>Wartość netto jednostki</t>
  </si>
  <si>
    <t>VAT  jednostki</t>
  </si>
  <si>
    <t>Wartość brutto jednostki</t>
  </si>
  <si>
    <t>Formularz ofertowy</t>
  </si>
  <si>
    <t>Cena jednostkowa netto paliwa gazowego w [zł/kWh]</t>
  </si>
  <si>
    <t>PL0031911365</t>
  </si>
  <si>
    <t>Łączna cena netto za realizację przedmiotu zamówienia</t>
  </si>
  <si>
    <t>Łączna cena brutto za realizację przedmiotu zamówienia</t>
  </si>
  <si>
    <t>Niechorska</t>
  </si>
  <si>
    <t>PL0031911191</t>
  </si>
  <si>
    <t>220314</t>
  </si>
  <si>
    <t>1401968175</t>
  </si>
  <si>
    <t>00712201</t>
  </si>
  <si>
    <t>kotłownia lokalna</t>
  </si>
  <si>
    <t>kotły grzewcze</t>
  </si>
  <si>
    <t>pralnice, suszarki, taborety gazowe</t>
  </si>
  <si>
    <t>pralnia-kuchnia</t>
  </si>
  <si>
    <t>05667601</t>
  </si>
  <si>
    <t>PL0031911578</t>
  </si>
  <si>
    <t>PL0031911437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</si>
  <si>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</si>
  <si>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</si>
  <si>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</si>
  <si>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</si>
  <si>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</si>
  <si>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</si>
  <si>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</si>
  <si>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</si>
  <si>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</si>
  <si>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</si>
  <si>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</si>
  <si>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</si>
  <si>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</si>
  <si>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</si>
  <si>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</si>
  <si>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</si>
  <si>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</si>
  <si>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</si>
  <si>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</si>
  <si>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</si>
  <si>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</si>
  <si>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</si>
  <si>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</si>
  <si>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</si>
  <si>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</si>
  <si>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</si>
  <si>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</si>
  <si>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</si>
  <si>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</si>
  <si>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</si>
  <si>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</si>
  <si>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</si>
  <si>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</si>
  <si>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</si>
  <si>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</si>
  <si>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</si>
  <si>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</si>
  <si>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Województwo Zachodniopomorskie
ul. Korsarzy 34
70-540 Szczecin</t>
  </si>
  <si>
    <t>Zamek Książąt Pomorskich w Szczecinie
ul. Korsarzy 34
70-540 Szczecin</t>
  </si>
  <si>
    <t>Zachodniopomorskie Centrum Kształcenia Zawodowego i Ustawicznego w Szczecinie
ul. Broniewskiego 9
71-460 Szczecin</t>
  </si>
  <si>
    <t>Zachodniopomorskie Centrum Doskonalenia Nauczycieli
ul. Sowińskiego 68
70-236 Szczecin</t>
  </si>
  <si>
    <t>Muzeum Narodowe w Szczecinie
ul. Staromłyńska 27
70-561 Szczecin</t>
  </si>
  <si>
    <t>Wojewódzka Stacja Pogotowia Ratunkowego w Szczecinie
ul. Mazowiecka 14
70-526 Szczecin</t>
  </si>
  <si>
    <t>Samodzielny Publiczny Specjalistyczny Zakład Opieki Zdrowotnej „Zdroje"
ul. Mączna 4
70-780 Szczecin</t>
  </si>
  <si>
    <t>Samodzielny Publiczny Wojewódzki Szpital Zespolony
ul. Arkońska 4
71-455 Szczecin</t>
  </si>
  <si>
    <t>Zachodniopomorskie Centrum Onkologii
ul. Strzałowska 22
71-730 Szczecin</t>
  </si>
  <si>
    <t>Wojewódzki Ośrodek Medycyny Pracy - Zachodniopomorskie Centrum Leczenia i Profilaktyki
ul. Bolesława Śmiałego 33
70-347 Szczecin</t>
  </si>
  <si>
    <t>Samodzielny Publiczny Zespół Zakładów Opieki Zdrowotnej w Gryficach
ul. Niechorska 27
72-300 Gryfice</t>
  </si>
  <si>
    <r>
      <rPr>
        <u/>
        <sz val="10"/>
        <color rgb="FFFF0000"/>
        <rFont val="Arial"/>
        <family val="2"/>
        <charset val="238"/>
      </rPr>
      <t>Instrukcja dla Wykonawcy</t>
    </r>
    <r>
      <rPr>
        <sz val="10"/>
        <color rgb="FFFF0000"/>
        <rFont val="Arial"/>
        <family val="2"/>
        <charset val="238"/>
      </rPr>
      <t>:
W powyższej komórce zaznaczonej żółtym kolorem należy wpisać cenę jednostkową za 1 kWh zachowując format ceny.
Wypełnić kolumnę AN zaznaczoną kolorem żółtym.</t>
    </r>
  </si>
  <si>
    <t>Załącznik nr 2a do SIWZ 
Formularz ilościowo–cenowy przedmiotu zamówienia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</si>
</sst>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164" formatCode="#,##0.00&quot; &quot;[$zł-415];[Red]&quot;-&quot;#,##0.00&quot; &quot;[$zł-415]"/>
    <numFmt numFmtId="165" formatCode="[$-415]General"/>
    <numFmt numFmtId="166" formatCode="&quot; &quot;#,##0.00&quot; zł &quot;;&quot;-&quot;#,##0.00&quot; zł &quot;;&quot; -&quot;#&quot; zł &quot;;@&quot; &quot;"/>
    <numFmt numFmtId="167" formatCode="_-* #,##0.00000\ &quot;zł&quot;_-;\-* #,##0.00000\ &quot;zł&quot;_-;_-* &quot;-&quot;??\ &quot;zł&quot;_-;_-@_-"/>
    <numFmt numFmtId="168" formatCode="_-* #,##0.00000\ &quot;zł&quot;_-;\-* #,##0.00000\ &quot;zł&quot;_-;_-* &quot;-&quot;?????\ &quot;zł&quot;_-;_-@_-"/>
    <numFmt numFmtId="169" formatCode="#,##0.00000\ &quot;zł&quot;"/>
  </numFmts>
  <fonts count="17"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1"/>
      <color rgb="FF000000"/>
      <name val="Arial1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  <xf numFmtId="165" fontId="3" fillId="0" borderId="0"/>
    <xf numFmtId="166" fontId="3" fillId="0" borderId="0"/>
  </cellStyleXfs>
  <cellXfs count="292">
    <xf numFmtId="0" fontId="0" fillId="0" borderId="0" xfId="0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Fill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4" borderId="0" xfId="0" applyFont="1" applyFill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wrapText="1"/>
    </xf>
    <xf numFmtId="165" fontId="4" fillId="0" borderId="1" xfId="5" applyFont="1" applyBorder="1" applyAlignment="1">
      <alignment horizontal="center" vertical="center" wrapText="1"/>
    </xf>
    <xf numFmtId="165" fontId="4" fillId="0" borderId="1" xfId="5" applyFont="1" applyBorder="1" applyAlignment="1">
      <alignment vertical="center" wrapText="1"/>
    </xf>
    <xf numFmtId="165" fontId="4" fillId="0" borderId="1" xfId="5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" fillId="4" borderId="0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center" wrapText="1"/>
    </xf>
    <xf numFmtId="165" fontId="5" fillId="5" borderId="1" xfId="5" applyFont="1" applyFill="1" applyBorder="1" applyAlignment="1">
      <alignment vertical="center" wrapText="1"/>
    </xf>
    <xf numFmtId="44" fontId="4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44" fontId="5" fillId="0" borderId="1" xfId="0" applyNumberFormat="1" applyFont="1" applyFill="1" applyBorder="1" applyAlignment="1">
      <alignment vertical="center" wrapText="1"/>
    </xf>
    <xf numFmtId="44" fontId="6" fillId="0" borderId="1" xfId="0" applyNumberFormat="1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 wrapText="1"/>
    </xf>
    <xf numFmtId="169" fontId="11" fillId="4" borderId="15" xfId="0" applyNumberFormat="1" applyFont="1" applyFill="1" applyBorder="1" applyAlignment="1">
      <alignment vertical="center" wrapText="1"/>
    </xf>
    <xf numFmtId="44" fontId="11" fillId="0" borderId="21" xfId="0" applyNumberFormat="1" applyFont="1" applyFill="1" applyBorder="1" applyAlignment="1">
      <alignment vertical="center" wrapText="1"/>
    </xf>
    <xf numFmtId="169" fontId="5" fillId="0" borderId="1" xfId="0" applyNumberFormat="1" applyFont="1" applyFill="1" applyBorder="1" applyAlignment="1">
      <alignment vertical="center" wrapText="1"/>
    </xf>
    <xf numFmtId="44" fontId="5" fillId="4" borderId="1" xfId="0" applyNumberFormat="1" applyFont="1" applyFill="1" applyBorder="1" applyAlignment="1">
      <alignment vertical="center" wrapText="1"/>
    </xf>
    <xf numFmtId="44" fontId="5" fillId="5" borderId="1" xfId="0" applyNumberFormat="1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167" fontId="5" fillId="5" borderId="1" xfId="0" applyNumberFormat="1" applyFont="1" applyFill="1" applyBorder="1" applyAlignment="1">
      <alignment vertical="center" wrapText="1"/>
    </xf>
    <xf numFmtId="169" fontId="5" fillId="5" borderId="1" xfId="0" applyNumberFormat="1" applyFont="1" applyFill="1" applyBorder="1" applyAlignment="1">
      <alignment vertical="center" wrapText="1"/>
    </xf>
    <xf numFmtId="44" fontId="6" fillId="5" borderId="1" xfId="0" applyNumberFormat="1" applyFont="1" applyFill="1" applyBorder="1" applyAlignment="1">
      <alignment vertical="center" wrapText="1"/>
    </xf>
    <xf numFmtId="167" fontId="6" fillId="5" borderId="1" xfId="0" applyNumberFormat="1" applyFont="1" applyFill="1" applyBorder="1" applyAlignment="1">
      <alignment vertical="center" wrapText="1"/>
    </xf>
    <xf numFmtId="167" fontId="4" fillId="5" borderId="1" xfId="0" applyNumberFormat="1" applyFont="1" applyFill="1" applyBorder="1" applyAlignment="1">
      <alignment vertical="center" wrapText="1"/>
    </xf>
    <xf numFmtId="168" fontId="4" fillId="5" borderId="1" xfId="0" applyNumberFormat="1" applyFont="1" applyFill="1" applyBorder="1" applyAlignment="1">
      <alignment vertical="center" wrapText="1"/>
    </xf>
    <xf numFmtId="0" fontId="5" fillId="5" borderId="23" xfId="0" applyFont="1" applyFill="1" applyBorder="1" applyAlignment="1">
      <alignment vertical="center" wrapText="1"/>
    </xf>
    <xf numFmtId="169" fontId="5" fillId="5" borderId="23" xfId="0" applyNumberFormat="1" applyFont="1" applyFill="1" applyBorder="1" applyAlignment="1">
      <alignment vertical="center" wrapText="1"/>
    </xf>
    <xf numFmtId="44" fontId="5" fillId="5" borderId="23" xfId="0" applyNumberFormat="1" applyFont="1" applyFill="1" applyBorder="1" applyAlignment="1">
      <alignment vertical="center" wrapText="1"/>
    </xf>
    <xf numFmtId="44" fontId="5" fillId="4" borderId="23" xfId="0" applyNumberFormat="1" applyFont="1" applyFill="1" applyBorder="1" applyAlignment="1">
      <alignment vertical="center" wrapText="1"/>
    </xf>
    <xf numFmtId="44" fontId="4" fillId="5" borderId="23" xfId="0" applyNumberFormat="1" applyFont="1" applyFill="1" applyBorder="1" applyAlignment="1">
      <alignment vertical="center" wrapText="1"/>
    </xf>
    <xf numFmtId="167" fontId="4" fillId="5" borderId="23" xfId="0" applyNumberFormat="1" applyFont="1" applyFill="1" applyBorder="1" applyAlignment="1">
      <alignment vertical="center" wrapText="1"/>
    </xf>
    <xf numFmtId="168" fontId="4" fillId="5" borderId="23" xfId="0" applyNumberFormat="1" applyFont="1" applyFill="1" applyBorder="1" applyAlignment="1">
      <alignment vertical="center" wrapText="1"/>
    </xf>
    <xf numFmtId="44" fontId="6" fillId="5" borderId="23" xfId="0" applyNumberFormat="1" applyFont="1" applyFill="1" applyBorder="1" applyAlignment="1">
      <alignment vertical="center" wrapText="1"/>
    </xf>
    <xf numFmtId="169" fontId="5" fillId="5" borderId="2" xfId="0" applyNumberFormat="1" applyFont="1" applyFill="1" applyBorder="1" applyAlignment="1">
      <alignment vertical="center" wrapText="1"/>
    </xf>
    <xf numFmtId="44" fontId="5" fillId="5" borderId="2" xfId="0" applyNumberFormat="1" applyFont="1" applyFill="1" applyBorder="1" applyAlignment="1">
      <alignment vertical="center" wrapText="1"/>
    </xf>
    <xf numFmtId="44" fontId="5" fillId="4" borderId="2" xfId="0" applyNumberFormat="1" applyFont="1" applyFill="1" applyBorder="1" applyAlignment="1">
      <alignment vertical="center" wrapText="1"/>
    </xf>
    <xf numFmtId="44" fontId="4" fillId="5" borderId="2" xfId="0" applyNumberFormat="1" applyFont="1" applyFill="1" applyBorder="1" applyAlignment="1">
      <alignment vertical="center" wrapText="1"/>
    </xf>
    <xf numFmtId="165" fontId="4" fillId="0" borderId="24" xfId="5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9" fontId="5" fillId="0" borderId="24" xfId="0" applyNumberFormat="1" applyFont="1" applyFill="1" applyBorder="1" applyAlignment="1">
      <alignment vertical="center" wrapText="1"/>
    </xf>
    <xf numFmtId="44" fontId="5" fillId="0" borderId="24" xfId="0" applyNumberFormat="1" applyFont="1" applyFill="1" applyBorder="1" applyAlignment="1">
      <alignment vertical="center" wrapText="1"/>
    </xf>
    <xf numFmtId="44" fontId="5" fillId="4" borderId="24" xfId="0" applyNumberFormat="1" applyFont="1" applyFill="1" applyBorder="1" applyAlignment="1">
      <alignment vertical="center" wrapText="1"/>
    </xf>
    <xf numFmtId="44" fontId="4" fillId="0" borderId="24" xfId="0" applyNumberFormat="1" applyFont="1" applyFill="1" applyBorder="1" applyAlignment="1">
      <alignment vertical="center" wrapText="1"/>
    </xf>
    <xf numFmtId="167" fontId="4" fillId="0" borderId="24" xfId="0" applyNumberFormat="1" applyFont="1" applyFill="1" applyBorder="1" applyAlignment="1">
      <alignment vertical="center" wrapText="1"/>
    </xf>
    <xf numFmtId="168" fontId="4" fillId="0" borderId="24" xfId="0" applyNumberFormat="1" applyFont="1" applyFill="1" applyBorder="1" applyAlignment="1">
      <alignment vertical="center" wrapText="1"/>
    </xf>
    <xf numFmtId="44" fontId="6" fillId="0" borderId="24" xfId="0" applyNumberFormat="1" applyFont="1" applyFill="1" applyBorder="1" applyAlignment="1">
      <alignment vertical="center" wrapText="1"/>
    </xf>
    <xf numFmtId="44" fontId="4" fillId="0" borderId="25" xfId="0" applyNumberFormat="1" applyFont="1" applyFill="1" applyBorder="1" applyAlignment="1">
      <alignment vertical="center" wrapText="1"/>
    </xf>
    <xf numFmtId="165" fontId="5" fillId="0" borderId="3" xfId="5" applyFont="1" applyBorder="1" applyAlignment="1">
      <alignment vertical="center" wrapText="1"/>
    </xf>
    <xf numFmtId="169" fontId="5" fillId="0" borderId="3" xfId="0" applyNumberFormat="1" applyFont="1" applyFill="1" applyBorder="1" applyAlignment="1">
      <alignment vertical="center" wrapText="1"/>
    </xf>
    <xf numFmtId="44" fontId="5" fillId="0" borderId="3" xfId="0" applyNumberFormat="1" applyFont="1" applyFill="1" applyBorder="1" applyAlignment="1">
      <alignment vertical="center" wrapText="1"/>
    </xf>
    <xf numFmtId="44" fontId="5" fillId="4" borderId="3" xfId="0" applyNumberFormat="1" applyFont="1" applyFill="1" applyBorder="1" applyAlignment="1">
      <alignment vertical="center" wrapText="1"/>
    </xf>
    <xf numFmtId="44" fontId="4" fillId="0" borderId="3" xfId="0" applyNumberFormat="1" applyFont="1" applyFill="1" applyBorder="1" applyAlignment="1">
      <alignment vertical="center" wrapText="1"/>
    </xf>
    <xf numFmtId="167" fontId="4" fillId="0" borderId="3" xfId="0" applyNumberFormat="1" applyFont="1" applyFill="1" applyBorder="1" applyAlignment="1">
      <alignment vertical="center" wrapText="1"/>
    </xf>
    <xf numFmtId="167" fontId="5" fillId="0" borderId="3" xfId="0" applyNumberFormat="1" applyFont="1" applyFill="1" applyBorder="1" applyAlignment="1">
      <alignment vertical="center" wrapText="1"/>
    </xf>
    <xf numFmtId="44" fontId="4" fillId="0" borderId="26" xfId="0" applyNumberFormat="1" applyFont="1" applyFill="1" applyBorder="1" applyAlignment="1">
      <alignment vertical="center" wrapText="1"/>
    </xf>
    <xf numFmtId="0" fontId="5" fillId="5" borderId="23" xfId="0" applyFont="1" applyFill="1" applyBorder="1" applyAlignment="1">
      <alignment horizontal="center" vertical="center" wrapText="1"/>
    </xf>
    <xf numFmtId="49" fontId="5" fillId="5" borderId="23" xfId="0" applyNumberFormat="1" applyFont="1" applyFill="1" applyBorder="1" applyAlignment="1">
      <alignment vertical="center" wrapText="1"/>
    </xf>
    <xf numFmtId="165" fontId="5" fillId="5" borderId="23" xfId="5" applyFont="1" applyFill="1" applyBorder="1" applyAlignment="1">
      <alignment vertical="center" wrapText="1"/>
    </xf>
    <xf numFmtId="44" fontId="4" fillId="0" borderId="2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vertical="center" wrapText="1"/>
    </xf>
    <xf numFmtId="169" fontId="5" fillId="5" borderId="13" xfId="0" applyNumberFormat="1" applyFont="1" applyFill="1" applyBorder="1" applyAlignment="1">
      <alignment vertical="center" wrapText="1"/>
    </xf>
    <xf numFmtId="44" fontId="5" fillId="5" borderId="13" xfId="0" applyNumberFormat="1" applyFont="1" applyFill="1" applyBorder="1" applyAlignment="1">
      <alignment vertical="center" wrapText="1"/>
    </xf>
    <xf numFmtId="44" fontId="5" fillId="4" borderId="13" xfId="0" applyNumberFormat="1" applyFont="1" applyFill="1" applyBorder="1" applyAlignment="1">
      <alignment vertical="center" wrapText="1"/>
    </xf>
    <xf numFmtId="44" fontId="4" fillId="5" borderId="13" xfId="0" applyNumberFormat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24" xfId="0" applyFont="1" applyFill="1" applyBorder="1" applyAlignment="1">
      <alignment vertical="center" wrapText="1"/>
    </xf>
    <xf numFmtId="165" fontId="5" fillId="0" borderId="24" xfId="5" applyFont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167" fontId="5" fillId="5" borderId="2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65" fontId="4" fillId="0" borderId="24" xfId="5" applyFont="1" applyBorder="1" applyAlignment="1">
      <alignment horizontal="center" vertical="center" wrapText="1"/>
    </xf>
    <xf numFmtId="165" fontId="4" fillId="0" borderId="24" xfId="5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27" xfId="0" applyNumberFormat="1" applyFont="1" applyFill="1" applyBorder="1" applyAlignment="1">
      <alignment vertical="center" wrapText="1"/>
    </xf>
    <xf numFmtId="165" fontId="5" fillId="0" borderId="6" xfId="5" applyFont="1" applyBorder="1" applyAlignment="1">
      <alignment horizontal="center" vertical="center" wrapText="1"/>
    </xf>
    <xf numFmtId="165" fontId="5" fillId="0" borderId="3" xfId="5" applyFont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vertical="center" wrapText="1"/>
    </xf>
    <xf numFmtId="167" fontId="6" fillId="5" borderId="23" xfId="0" applyNumberFormat="1" applyFont="1" applyFill="1" applyBorder="1" applyAlignment="1">
      <alignment vertical="center" wrapText="1"/>
    </xf>
    <xf numFmtId="44" fontId="6" fillId="0" borderId="23" xfId="0" applyNumberFormat="1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vertical="center" wrapText="1"/>
    </xf>
    <xf numFmtId="167" fontId="5" fillId="0" borderId="24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44" fontId="6" fillId="5" borderId="2" xfId="0" applyNumberFormat="1" applyFont="1" applyFill="1" applyBorder="1" applyAlignment="1">
      <alignment vertical="center" wrapText="1"/>
    </xf>
    <xf numFmtId="167" fontId="6" fillId="5" borderId="2" xfId="0" applyNumberFormat="1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167" fontId="5" fillId="5" borderId="13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4" fontId="4" fillId="4" borderId="4" xfId="0" applyNumberFormat="1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vertical="center" wrapText="1"/>
    </xf>
    <xf numFmtId="165" fontId="5" fillId="5" borderId="24" xfId="5" applyFont="1" applyFill="1" applyBorder="1" applyAlignment="1">
      <alignment vertical="center" wrapText="1"/>
    </xf>
    <xf numFmtId="169" fontId="5" fillId="5" borderId="24" xfId="0" applyNumberFormat="1" applyFont="1" applyFill="1" applyBorder="1" applyAlignment="1">
      <alignment vertical="center" wrapText="1"/>
    </xf>
    <xf numFmtId="44" fontId="5" fillId="5" borderId="24" xfId="0" applyNumberFormat="1" applyFont="1" applyFill="1" applyBorder="1" applyAlignment="1">
      <alignment vertical="center" wrapText="1"/>
    </xf>
    <xf numFmtId="44" fontId="4" fillId="5" borderId="24" xfId="0" applyNumberFormat="1" applyFont="1" applyFill="1" applyBorder="1" applyAlignment="1">
      <alignment vertical="center" wrapText="1"/>
    </xf>
    <xf numFmtId="167" fontId="4" fillId="5" borderId="24" xfId="0" applyNumberFormat="1" applyFont="1" applyFill="1" applyBorder="1" applyAlignment="1">
      <alignment vertical="center" wrapText="1"/>
    </xf>
    <xf numFmtId="44" fontId="4" fillId="5" borderId="25" xfId="0" applyNumberFormat="1" applyFont="1" applyFill="1" applyBorder="1" applyAlignment="1">
      <alignment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165" fontId="5" fillId="5" borderId="3" xfId="5" applyFont="1" applyFill="1" applyBorder="1" applyAlignment="1">
      <alignment vertical="center" wrapText="1"/>
    </xf>
    <xf numFmtId="169" fontId="5" fillId="5" borderId="3" xfId="0" applyNumberFormat="1" applyFont="1" applyFill="1" applyBorder="1" applyAlignment="1">
      <alignment vertical="center" wrapText="1"/>
    </xf>
    <xf numFmtId="44" fontId="5" fillId="5" borderId="3" xfId="0" applyNumberFormat="1" applyFont="1" applyFill="1" applyBorder="1" applyAlignment="1">
      <alignment vertical="center" wrapText="1"/>
    </xf>
    <xf numFmtId="44" fontId="4" fillId="5" borderId="3" xfId="0" applyNumberFormat="1" applyFont="1" applyFill="1" applyBorder="1" applyAlignment="1">
      <alignment vertical="center" wrapText="1"/>
    </xf>
    <xf numFmtId="167" fontId="4" fillId="5" borderId="3" xfId="0" applyNumberFormat="1" applyFont="1" applyFill="1" applyBorder="1" applyAlignment="1">
      <alignment vertical="center" wrapText="1"/>
    </xf>
    <xf numFmtId="0" fontId="5" fillId="5" borderId="30" xfId="0" applyFont="1" applyFill="1" applyBorder="1" applyAlignment="1">
      <alignment horizontal="center" vertical="center" wrapText="1"/>
    </xf>
    <xf numFmtId="44" fontId="5" fillId="5" borderId="31" xfId="0" applyNumberFormat="1" applyFont="1" applyFill="1" applyBorder="1" applyAlignment="1">
      <alignment vertical="center" wrapText="1"/>
    </xf>
    <xf numFmtId="44" fontId="6" fillId="5" borderId="32" xfId="0" applyNumberFormat="1" applyFont="1" applyFill="1" applyBorder="1" applyAlignment="1">
      <alignment vertical="center" wrapText="1"/>
    </xf>
    <xf numFmtId="44" fontId="6" fillId="0" borderId="27" xfId="0" applyNumberFormat="1" applyFont="1" applyFill="1" applyBorder="1" applyAlignment="1">
      <alignment vertical="center" wrapText="1"/>
    </xf>
    <xf numFmtId="44" fontId="6" fillId="0" borderId="34" xfId="0" applyNumberFormat="1" applyFont="1" applyFill="1" applyBorder="1" applyAlignment="1">
      <alignment vertical="center" wrapText="1"/>
    </xf>
    <xf numFmtId="0" fontId="7" fillId="5" borderId="7" xfId="0" applyFont="1" applyFill="1" applyBorder="1" applyAlignment="1">
      <alignment horizontal="center" vertical="center" wrapText="1"/>
    </xf>
    <xf numFmtId="44" fontId="4" fillId="5" borderId="32" xfId="0" applyNumberFormat="1" applyFont="1" applyFill="1" applyBorder="1" applyAlignment="1">
      <alignment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44" fontId="4" fillId="0" borderId="34" xfId="0" applyNumberFormat="1" applyFont="1" applyFill="1" applyBorder="1" applyAlignment="1">
      <alignment vertical="center" wrapText="1"/>
    </xf>
    <xf numFmtId="49" fontId="5" fillId="5" borderId="13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5" borderId="2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23" xfId="0" applyNumberFormat="1" applyFont="1" applyFill="1" applyBorder="1" applyAlignment="1">
      <alignment horizontal="center" vertical="center" wrapText="1"/>
    </xf>
    <xf numFmtId="49" fontId="4" fillId="0" borderId="24" xfId="5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center" vertical="center" wrapText="1"/>
    </xf>
    <xf numFmtId="49" fontId="5" fillId="0" borderId="3" xfId="5" applyNumberFormat="1" applyFont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5" fillId="5" borderId="24" xfId="0" applyNumberFormat="1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5" fillId="3" borderId="4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5" fillId="5" borderId="13" xfId="0" applyFont="1" applyFill="1" applyBorder="1" applyAlignment="1">
      <alignment horizontal="right" vertical="center" wrapText="1"/>
    </xf>
    <xf numFmtId="3" fontId="5" fillId="5" borderId="13" xfId="0" applyNumberFormat="1" applyFont="1" applyFill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 wrapText="1"/>
    </xf>
    <xf numFmtId="3" fontId="5" fillId="5" borderId="2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right" vertical="center" wrapText="1"/>
    </xf>
    <xf numFmtId="3" fontId="5" fillId="5" borderId="1" xfId="0" applyNumberFormat="1" applyFont="1" applyFill="1" applyBorder="1" applyAlignment="1">
      <alignment horizontal="right" vertical="center" wrapText="1"/>
    </xf>
    <xf numFmtId="0" fontId="6" fillId="5" borderId="23" xfId="0" applyFont="1" applyFill="1" applyBorder="1" applyAlignment="1">
      <alignment horizontal="right" vertical="center" wrapText="1"/>
    </xf>
    <xf numFmtId="3" fontId="5" fillId="5" borderId="23" xfId="0" applyNumberFormat="1" applyFont="1" applyFill="1" applyBorder="1" applyAlignment="1">
      <alignment horizontal="right" vertical="center" wrapText="1"/>
    </xf>
    <xf numFmtId="49" fontId="4" fillId="0" borderId="24" xfId="5" applyNumberFormat="1" applyFont="1" applyBorder="1" applyAlignment="1">
      <alignment horizontal="right" vertical="center" wrapText="1"/>
    </xf>
    <xf numFmtId="165" fontId="4" fillId="0" borderId="24" xfId="5" applyFont="1" applyFill="1" applyBorder="1" applyAlignment="1">
      <alignment horizontal="right" vertical="center" wrapText="1"/>
    </xf>
    <xf numFmtId="165" fontId="4" fillId="0" borderId="24" xfId="5" applyFont="1" applyBorder="1" applyAlignment="1">
      <alignment horizontal="right" vertical="center" wrapText="1"/>
    </xf>
    <xf numFmtId="49" fontId="4" fillId="0" borderId="1" xfId="5" applyNumberFormat="1" applyFont="1" applyBorder="1" applyAlignment="1">
      <alignment horizontal="right" vertical="center" wrapText="1"/>
    </xf>
    <xf numFmtId="165" fontId="4" fillId="0" borderId="1" xfId="5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5" applyNumberFormat="1" applyFont="1" applyBorder="1" applyAlignment="1">
      <alignment horizontal="right" vertical="center" wrapText="1"/>
    </xf>
    <xf numFmtId="165" fontId="4" fillId="0" borderId="1" xfId="5" applyFont="1" applyFill="1" applyBorder="1" applyAlignment="1">
      <alignment horizontal="right" vertical="center" wrapText="1"/>
    </xf>
    <xf numFmtId="0" fontId="5" fillId="0" borderId="3" xfId="5" applyNumberFormat="1" applyFont="1" applyBorder="1" applyAlignment="1">
      <alignment horizontal="right" vertical="center" wrapText="1"/>
    </xf>
    <xf numFmtId="165" fontId="5" fillId="0" borderId="3" xfId="5" applyFont="1" applyBorder="1" applyAlignment="1">
      <alignment horizontal="right" vertical="center" wrapText="1"/>
    </xf>
    <xf numFmtId="0" fontId="5" fillId="0" borderId="24" xfId="0" applyNumberFormat="1" applyFont="1" applyBorder="1" applyAlignment="1">
      <alignment horizontal="right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24" xfId="0" applyFont="1" applyFill="1" applyBorder="1" applyAlignment="1">
      <alignment horizontal="right" vertical="center" wrapText="1"/>
    </xf>
    <xf numFmtId="165" fontId="5" fillId="0" borderId="24" xfId="5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5" borderId="24" xfId="0" applyNumberFormat="1" applyFont="1" applyFill="1" applyBorder="1" applyAlignment="1">
      <alignment horizontal="right" vertical="center" wrapText="1"/>
    </xf>
    <xf numFmtId="0" fontId="5" fillId="5" borderId="24" xfId="0" applyFont="1" applyFill="1" applyBorder="1" applyAlignment="1">
      <alignment horizontal="right" vertical="center" wrapText="1"/>
    </xf>
    <xf numFmtId="165" fontId="5" fillId="5" borderId="24" xfId="5" applyFont="1" applyFill="1" applyBorder="1" applyAlignment="1">
      <alignment horizontal="right" vertical="center" wrapText="1"/>
    </xf>
    <xf numFmtId="3" fontId="5" fillId="5" borderId="24" xfId="0" applyNumberFormat="1" applyFont="1" applyFill="1" applyBorder="1" applyAlignment="1">
      <alignment horizontal="right" vertical="center" wrapText="1"/>
    </xf>
    <xf numFmtId="0" fontId="5" fillId="5" borderId="3" xfId="0" applyNumberFormat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horizontal="right" vertical="center" wrapText="1"/>
    </xf>
    <xf numFmtId="165" fontId="5" fillId="5" borderId="3" xfId="5" applyFont="1" applyFill="1" applyBorder="1" applyAlignment="1">
      <alignment horizontal="right" vertical="center" wrapText="1"/>
    </xf>
    <xf numFmtId="3" fontId="5" fillId="5" borderId="3" xfId="0" applyNumberFormat="1" applyFont="1" applyFill="1" applyBorder="1" applyAlignment="1">
      <alignment horizontal="right" vertical="center" wrapText="1"/>
    </xf>
    <xf numFmtId="49" fontId="4" fillId="0" borderId="24" xfId="5" applyNumberFormat="1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49" fontId="5" fillId="0" borderId="3" xfId="5" applyNumberFormat="1" applyFont="1" applyFill="1" applyBorder="1" applyAlignment="1">
      <alignment horizontal="center" vertical="center" wrapText="1"/>
    </xf>
    <xf numFmtId="168" fontId="4" fillId="5" borderId="8" xfId="0" applyNumberFormat="1" applyFont="1" applyFill="1" applyBorder="1" applyAlignment="1">
      <alignment vertical="center" wrapText="1"/>
    </xf>
    <xf numFmtId="0" fontId="5" fillId="5" borderId="35" xfId="0" applyFont="1" applyFill="1" applyBorder="1" applyAlignment="1">
      <alignment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44" fontId="15" fillId="0" borderId="5" xfId="0" applyNumberFormat="1" applyFont="1" applyFill="1" applyBorder="1" applyAlignment="1">
      <alignment vertical="center" wrapText="1"/>
    </xf>
    <xf numFmtId="44" fontId="15" fillId="0" borderId="4" xfId="0" applyNumberFormat="1" applyFont="1" applyFill="1" applyBorder="1" applyAlignment="1">
      <alignment vertical="center" wrapText="1"/>
    </xf>
    <xf numFmtId="44" fontId="15" fillId="0" borderId="29" xfId="0" applyNumberFormat="1" applyFont="1" applyFill="1" applyBorder="1" applyAlignment="1">
      <alignment vertical="center" wrapText="1"/>
    </xf>
    <xf numFmtId="44" fontId="4" fillId="0" borderId="0" xfId="0" applyNumberFormat="1" applyFont="1" applyFill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vertical="center" wrapText="1"/>
    </xf>
    <xf numFmtId="49" fontId="7" fillId="5" borderId="24" xfId="0" applyNumberFormat="1" applyFont="1" applyFill="1" applyBorder="1" applyAlignment="1">
      <alignment horizontal="center" vertical="center" wrapText="1"/>
    </xf>
    <xf numFmtId="3" fontId="7" fillId="5" borderId="24" xfId="0" applyNumberFormat="1" applyFont="1" applyFill="1" applyBorder="1" applyAlignment="1">
      <alignment horizontal="right" vertical="center" wrapText="1"/>
    </xf>
    <xf numFmtId="0" fontId="7" fillId="5" borderId="24" xfId="0" applyFont="1" applyFill="1" applyBorder="1" applyAlignment="1">
      <alignment horizontal="right" vertical="center" wrapText="1"/>
    </xf>
    <xf numFmtId="165" fontId="4" fillId="5" borderId="24" xfId="5" applyFont="1" applyFill="1" applyBorder="1" applyAlignment="1">
      <alignment vertical="center" wrapText="1"/>
    </xf>
    <xf numFmtId="168" fontId="4" fillId="5" borderId="24" xfId="0" applyNumberFormat="1" applyFont="1" applyFill="1" applyBorder="1" applyAlignment="1">
      <alignment vertical="center" wrapText="1"/>
    </xf>
    <xf numFmtId="44" fontId="6" fillId="5" borderId="24" xfId="0" applyNumberFormat="1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vertical="center" wrapText="1"/>
    </xf>
    <xf numFmtId="167" fontId="5" fillId="5" borderId="3" xfId="0" applyNumberFormat="1" applyFont="1" applyFill="1" applyBorder="1" applyAlignment="1">
      <alignment vertical="center" wrapText="1"/>
    </xf>
    <xf numFmtId="44" fontId="4" fillId="5" borderId="26" xfId="0" applyNumberFormat="1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3" fontId="5" fillId="0" borderId="4" xfId="0" applyNumberFormat="1" applyFont="1" applyFill="1" applyBorder="1" applyAlignment="1">
      <alignment horizontal="right" vertical="center" wrapText="1"/>
    </xf>
    <xf numFmtId="165" fontId="4" fillId="0" borderId="4" xfId="5" applyFont="1" applyFill="1" applyBorder="1" applyAlignment="1">
      <alignment vertical="center" wrapText="1"/>
    </xf>
    <xf numFmtId="169" fontId="5" fillId="0" borderId="4" xfId="0" applyNumberFormat="1" applyFont="1" applyFill="1" applyBorder="1" applyAlignment="1">
      <alignment vertical="center" wrapText="1"/>
    </xf>
    <xf numFmtId="44" fontId="5" fillId="0" borderId="4" xfId="0" applyNumberFormat="1" applyFont="1" applyFill="1" applyBorder="1" applyAlignment="1">
      <alignment vertical="center" wrapText="1"/>
    </xf>
    <xf numFmtId="44" fontId="4" fillId="0" borderId="4" xfId="0" applyNumberFormat="1" applyFont="1" applyFill="1" applyBorder="1" applyAlignment="1">
      <alignment vertical="center" wrapText="1"/>
    </xf>
    <xf numFmtId="168" fontId="4" fillId="0" borderId="4" xfId="0" applyNumberFormat="1" applyFont="1" applyFill="1" applyBorder="1" applyAlignment="1">
      <alignment vertical="center" wrapText="1"/>
    </xf>
    <xf numFmtId="44" fontId="6" fillId="0" borderId="4" xfId="0" applyNumberFormat="1" applyFont="1" applyFill="1" applyBorder="1" applyAlignment="1">
      <alignment vertical="center" wrapText="1"/>
    </xf>
    <xf numFmtId="167" fontId="4" fillId="0" borderId="4" xfId="0" applyNumberFormat="1" applyFont="1" applyFill="1" applyBorder="1" applyAlignment="1">
      <alignment vertical="center" wrapText="1"/>
    </xf>
    <xf numFmtId="44" fontId="4" fillId="0" borderId="29" xfId="0" applyNumberFormat="1" applyFont="1" applyFill="1" applyBorder="1" applyAlignment="1">
      <alignment vertical="center" wrapText="1"/>
    </xf>
    <xf numFmtId="0" fontId="7" fillId="5" borderId="18" xfId="0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right" vertical="center" wrapText="1"/>
    </xf>
    <xf numFmtId="167" fontId="5" fillId="5" borderId="24" xfId="0" applyNumberFormat="1" applyFont="1" applyFill="1" applyBorder="1" applyAlignment="1">
      <alignment vertical="center" wrapText="1"/>
    </xf>
    <xf numFmtId="49" fontId="7" fillId="5" borderId="1" xfId="0" applyNumberFormat="1" applyFont="1" applyFill="1" applyBorder="1" applyAlignment="1">
      <alignment horizontal="right" vertical="center" wrapText="1"/>
    </xf>
    <xf numFmtId="44" fontId="4" fillId="5" borderId="27" xfId="0" applyNumberFormat="1" applyFont="1" applyFill="1" applyBorder="1" applyAlignment="1">
      <alignment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right" vertical="center" wrapText="1"/>
    </xf>
    <xf numFmtId="3" fontId="7" fillId="5" borderId="3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vertical="center" wrapText="1"/>
    </xf>
    <xf numFmtId="49" fontId="5" fillId="0" borderId="4" xfId="5" applyNumberFormat="1" applyFont="1" applyFill="1" applyBorder="1" applyAlignment="1">
      <alignment horizontal="center" vertical="center" wrapText="1"/>
    </xf>
    <xf numFmtId="165" fontId="5" fillId="0" borderId="4" xfId="5" applyFont="1" applyFill="1" applyBorder="1" applyAlignment="1">
      <alignment horizontal="right" vertical="center" wrapText="1"/>
    </xf>
    <xf numFmtId="44" fontId="5" fillId="4" borderId="4" xfId="0" applyNumberFormat="1" applyFont="1" applyFill="1" applyBorder="1" applyAlignment="1">
      <alignment vertical="center" wrapText="1"/>
    </xf>
    <xf numFmtId="167" fontId="5" fillId="0" borderId="4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44" fontId="15" fillId="6" borderId="4" xfId="0" applyNumberFormat="1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</cellXfs>
  <cellStyles count="7">
    <cellStyle name="Excel Built-in Currency" xfId="6"/>
    <cellStyle name="Excel Built-in Normal" xfId="5"/>
    <cellStyle name="Heading" xfId="1"/>
    <cellStyle name="Heading1" xfId="2"/>
    <cellStyle name="Normalny" xfId="0" builtinId="0" customBuiltin="1"/>
    <cellStyle name="Result" xfId="3"/>
    <cellStyle name="Resul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A50"/>
  <sheetViews>
    <sheetView tabSelected="1" zoomScaleNormal="100" workbookViewId="0">
      <selection activeCell="D2" sqref="D2:D6"/>
    </sheetView>
  </sheetViews>
  <sheetFormatPr defaultColWidth="10.375" defaultRowHeight="11.25"/>
  <cols>
    <col min="1" max="3" width="3.375" style="4" customWidth="1"/>
    <col min="4" max="4" width="32.75" style="3" customWidth="1"/>
    <col min="5" max="5" width="6.875" style="2" customWidth="1"/>
    <col min="6" max="6" width="7.125" style="1" customWidth="1"/>
    <col min="7" max="7" width="10.375" style="1"/>
    <col min="8" max="8" width="5.625" style="2" customWidth="1"/>
    <col min="9" max="9" width="9.625" style="3" customWidth="1"/>
    <col min="10" max="10" width="33" style="3" customWidth="1"/>
    <col min="11" max="11" width="13.125" style="3" customWidth="1"/>
    <col min="12" max="12" width="6.25" style="2" customWidth="1"/>
    <col min="13" max="13" width="9" style="3" customWidth="1"/>
    <col min="14" max="15" width="10.375" style="3"/>
    <col min="16" max="16" width="6.625" style="2" customWidth="1"/>
    <col min="17" max="17" width="6.125" style="3" customWidth="1"/>
    <col min="18" max="18" width="12.625" style="1" customWidth="1"/>
    <col min="19" max="19" width="10.375" style="2"/>
    <col min="20" max="20" width="8.75" style="2" customWidth="1"/>
    <col min="21" max="21" width="8.125" style="4" customWidth="1"/>
    <col min="22" max="33" width="8.125" style="5" customWidth="1"/>
    <col min="34" max="34" width="10.375" style="5"/>
    <col min="35" max="37" width="10.375" style="2"/>
    <col min="38" max="42" width="10.375" style="37"/>
    <col min="43" max="43" width="12.125" style="37" customWidth="1"/>
    <col min="44" max="47" width="10.375" style="37"/>
    <col min="48" max="48" width="11" style="37" customWidth="1"/>
    <col min="49" max="49" width="10.375" style="37"/>
    <col min="50" max="50" width="11.25" style="37" customWidth="1"/>
    <col min="51" max="51" width="11.375" style="37" customWidth="1"/>
    <col min="52" max="52" width="10.375" style="37"/>
    <col min="53" max="53" width="11.125" style="37" customWidth="1"/>
    <col min="54" max="76" width="10.375" style="6"/>
    <col min="77" max="16384" width="10.375" style="3"/>
  </cols>
  <sheetData>
    <row r="1" spans="1:114" ht="12" thickBot="1"/>
    <row r="2" spans="1:114" ht="27.75" customHeight="1">
      <c r="D2" s="280" t="s">
        <v>256</v>
      </c>
      <c r="E2" s="283" t="s">
        <v>191</v>
      </c>
      <c r="F2" s="284"/>
      <c r="G2" s="284"/>
      <c r="H2" s="284"/>
      <c r="I2" s="285"/>
      <c r="J2" s="41">
        <v>0</v>
      </c>
    </row>
    <row r="3" spans="1:114" ht="27.75" customHeight="1">
      <c r="D3" s="281"/>
      <c r="E3" s="286" t="s">
        <v>193</v>
      </c>
      <c r="F3" s="287"/>
      <c r="G3" s="287"/>
      <c r="H3" s="287"/>
      <c r="I3" s="288"/>
      <c r="J3" s="42">
        <f>AV50</f>
        <v>979201.33761000005</v>
      </c>
    </row>
    <row r="4" spans="1:114" ht="27.75" customHeight="1">
      <c r="D4" s="281"/>
      <c r="E4" s="286" t="s">
        <v>185</v>
      </c>
      <c r="F4" s="287"/>
      <c r="G4" s="287"/>
      <c r="H4" s="287"/>
      <c r="I4" s="288"/>
      <c r="J4" s="42">
        <f>AW50</f>
        <v>225216.30765030003</v>
      </c>
    </row>
    <row r="5" spans="1:114" ht="27.75" customHeight="1">
      <c r="D5" s="281"/>
      <c r="E5" s="286" t="s">
        <v>194</v>
      </c>
      <c r="F5" s="287"/>
      <c r="G5" s="287"/>
      <c r="H5" s="287"/>
      <c r="I5" s="288"/>
      <c r="J5" s="42">
        <f>AX50</f>
        <v>1204417.6452603</v>
      </c>
    </row>
    <row r="6" spans="1:114" ht="59.25" customHeight="1" thickBot="1">
      <c r="D6" s="282"/>
      <c r="E6" s="289" t="s">
        <v>255</v>
      </c>
      <c r="F6" s="290"/>
      <c r="G6" s="290"/>
      <c r="H6" s="290"/>
      <c r="I6" s="290"/>
      <c r="J6" s="291"/>
    </row>
    <row r="8" spans="1:114" ht="18.75" customHeight="1" thickBot="1">
      <c r="AH8" s="175"/>
      <c r="AI8" s="27"/>
      <c r="AJ8" s="27"/>
      <c r="AK8" s="27"/>
      <c r="AL8" s="28"/>
      <c r="AM8" s="28"/>
      <c r="AN8" s="28"/>
      <c r="AO8" s="28"/>
      <c r="AP8" s="28"/>
      <c r="AQ8" s="28"/>
      <c r="AR8" s="28"/>
      <c r="AS8" s="28"/>
      <c r="AT8" s="28"/>
      <c r="AU8" s="124"/>
      <c r="AV8" s="279" t="s">
        <v>190</v>
      </c>
      <c r="AW8" s="279"/>
      <c r="AX8" s="279"/>
      <c r="AY8" s="279"/>
      <c r="AZ8" s="279"/>
      <c r="BA8" s="279"/>
    </row>
    <row r="9" spans="1:114" s="11" customFormat="1" ht="68.25" thickBot="1">
      <c r="A9" s="7" t="s">
        <v>142</v>
      </c>
      <c r="B9" s="8" t="s">
        <v>139</v>
      </c>
      <c r="C9" s="8" t="s">
        <v>15</v>
      </c>
      <c r="D9" s="9" t="s">
        <v>0</v>
      </c>
      <c r="E9" s="9" t="s">
        <v>1</v>
      </c>
      <c r="F9" s="9" t="s">
        <v>2</v>
      </c>
      <c r="G9" s="9" t="s">
        <v>4</v>
      </c>
      <c r="H9" s="9" t="s">
        <v>5</v>
      </c>
      <c r="I9" s="9" t="s">
        <v>13</v>
      </c>
      <c r="J9" s="10" t="s">
        <v>143</v>
      </c>
      <c r="K9" s="126" t="s">
        <v>7</v>
      </c>
      <c r="L9" s="126" t="s">
        <v>1</v>
      </c>
      <c r="M9" s="126" t="s">
        <v>2</v>
      </c>
      <c r="N9" s="126" t="s">
        <v>3</v>
      </c>
      <c r="O9" s="126" t="s">
        <v>4</v>
      </c>
      <c r="P9" s="126" t="s">
        <v>5</v>
      </c>
      <c r="Q9" s="126" t="s">
        <v>6</v>
      </c>
      <c r="R9" s="126" t="s">
        <v>12</v>
      </c>
      <c r="S9" s="126" t="s">
        <v>14</v>
      </c>
      <c r="T9" s="126" t="s">
        <v>8</v>
      </c>
      <c r="U9" s="127" t="s">
        <v>160</v>
      </c>
      <c r="V9" s="176" t="s">
        <v>161</v>
      </c>
      <c r="W9" s="176" t="s">
        <v>162</v>
      </c>
      <c r="X9" s="176" t="s">
        <v>163</v>
      </c>
      <c r="Y9" s="176" t="s">
        <v>164</v>
      </c>
      <c r="Z9" s="176" t="s">
        <v>165</v>
      </c>
      <c r="AA9" s="176" t="s">
        <v>166</v>
      </c>
      <c r="AB9" s="176" t="s">
        <v>167</v>
      </c>
      <c r="AC9" s="176" t="s">
        <v>168</v>
      </c>
      <c r="AD9" s="176" t="s">
        <v>169</v>
      </c>
      <c r="AE9" s="176" t="s">
        <v>170</v>
      </c>
      <c r="AF9" s="176" t="s">
        <v>171</v>
      </c>
      <c r="AG9" s="176" t="s">
        <v>172</v>
      </c>
      <c r="AH9" s="177" t="s">
        <v>11</v>
      </c>
      <c r="AI9" s="126" t="s">
        <v>9</v>
      </c>
      <c r="AJ9" s="127" t="s">
        <v>10</v>
      </c>
      <c r="AK9" s="127" t="s">
        <v>16</v>
      </c>
      <c r="AL9" s="127" t="s">
        <v>175</v>
      </c>
      <c r="AM9" s="127" t="s">
        <v>176</v>
      </c>
      <c r="AN9" s="128" t="s">
        <v>177</v>
      </c>
      <c r="AO9" s="127" t="s">
        <v>178</v>
      </c>
      <c r="AP9" s="127" t="s">
        <v>179</v>
      </c>
      <c r="AQ9" s="127" t="s">
        <v>180</v>
      </c>
      <c r="AR9" s="127" t="s">
        <v>181</v>
      </c>
      <c r="AS9" s="127" t="s">
        <v>182</v>
      </c>
      <c r="AT9" s="127" t="s">
        <v>183</v>
      </c>
      <c r="AU9" s="127" t="s">
        <v>184</v>
      </c>
      <c r="AV9" s="127" t="s">
        <v>176</v>
      </c>
      <c r="AW9" s="127" t="s">
        <v>185</v>
      </c>
      <c r="AX9" s="127" t="s">
        <v>186</v>
      </c>
      <c r="AY9" s="127" t="s">
        <v>187</v>
      </c>
      <c r="AZ9" s="127" t="s">
        <v>188</v>
      </c>
      <c r="BA9" s="129" t="s">
        <v>189</v>
      </c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</row>
    <row r="10" spans="1:114" s="4" customFormat="1" ht="12" thickBot="1">
      <c r="A10" s="273" t="s">
        <v>207</v>
      </c>
      <c r="B10" s="274" t="s">
        <v>208</v>
      </c>
      <c r="C10" s="274" t="s">
        <v>209</v>
      </c>
      <c r="D10" s="274" t="s">
        <v>210</v>
      </c>
      <c r="E10" s="274" t="s">
        <v>211</v>
      </c>
      <c r="F10" s="274" t="s">
        <v>212</v>
      </c>
      <c r="G10" s="274" t="s">
        <v>213</v>
      </c>
      <c r="H10" s="274" t="s">
        <v>214</v>
      </c>
      <c r="I10" s="274" t="s">
        <v>215</v>
      </c>
      <c r="J10" s="274" t="s">
        <v>216</v>
      </c>
      <c r="K10" s="274" t="s">
        <v>217</v>
      </c>
      <c r="L10" s="274" t="s">
        <v>218</v>
      </c>
      <c r="M10" s="274" t="s">
        <v>219</v>
      </c>
      <c r="N10" s="274" t="s">
        <v>220</v>
      </c>
      <c r="O10" s="274" t="s">
        <v>221</v>
      </c>
      <c r="P10" s="274" t="s">
        <v>222</v>
      </c>
      <c r="Q10" s="274" t="s">
        <v>223</v>
      </c>
      <c r="R10" s="274" t="s">
        <v>224</v>
      </c>
      <c r="S10" s="274" t="s">
        <v>225</v>
      </c>
      <c r="T10" s="274" t="s">
        <v>226</v>
      </c>
      <c r="U10" s="275" t="s">
        <v>227</v>
      </c>
      <c r="V10" s="275" t="s">
        <v>228</v>
      </c>
      <c r="W10" s="275" t="s">
        <v>229</v>
      </c>
      <c r="X10" s="275" t="s">
        <v>230</v>
      </c>
      <c r="Y10" s="275" t="s">
        <v>231</v>
      </c>
      <c r="Z10" s="275" t="s">
        <v>232</v>
      </c>
      <c r="AA10" s="275" t="s">
        <v>233</v>
      </c>
      <c r="AB10" s="275" t="s">
        <v>234</v>
      </c>
      <c r="AC10" s="275" t="s">
        <v>235</v>
      </c>
      <c r="AD10" s="275" t="s">
        <v>236</v>
      </c>
      <c r="AE10" s="275" t="s">
        <v>237</v>
      </c>
      <c r="AF10" s="275" t="s">
        <v>238</v>
      </c>
      <c r="AG10" s="275" t="s">
        <v>239</v>
      </c>
      <c r="AH10" s="274" t="s">
        <v>240</v>
      </c>
      <c r="AI10" s="274" t="s">
        <v>241</v>
      </c>
      <c r="AJ10" s="275" t="s">
        <v>242</v>
      </c>
      <c r="AK10" s="275" t="s">
        <v>243</v>
      </c>
      <c r="AL10" s="275"/>
      <c r="AM10" s="275"/>
      <c r="AN10" s="276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7"/>
      <c r="BB10" s="271"/>
      <c r="BC10" s="271"/>
      <c r="BD10" s="271"/>
      <c r="BE10" s="271"/>
      <c r="BF10" s="271"/>
      <c r="BG10" s="271"/>
      <c r="BH10" s="271"/>
      <c r="BI10" s="271"/>
      <c r="BJ10" s="271"/>
      <c r="BK10" s="271"/>
      <c r="BL10" s="271"/>
      <c r="BM10" s="271"/>
      <c r="BN10" s="271"/>
      <c r="BO10" s="271"/>
      <c r="BP10" s="271"/>
      <c r="BQ10" s="271"/>
      <c r="BR10" s="271"/>
      <c r="BS10" s="271"/>
      <c r="BT10" s="271"/>
      <c r="BU10" s="271"/>
      <c r="BV10" s="271"/>
      <c r="BW10" s="271"/>
      <c r="BX10" s="271"/>
      <c r="BY10" s="272"/>
      <c r="BZ10" s="272"/>
      <c r="CA10" s="272"/>
      <c r="CB10" s="272"/>
      <c r="CC10" s="272"/>
      <c r="CD10" s="272"/>
      <c r="CE10" s="272"/>
      <c r="CF10" s="272"/>
      <c r="CG10" s="272"/>
      <c r="CH10" s="272"/>
      <c r="CI10" s="272"/>
      <c r="CJ10" s="272"/>
      <c r="CK10" s="272"/>
      <c r="CL10" s="272"/>
      <c r="CM10" s="272"/>
      <c r="CN10" s="272"/>
      <c r="CO10" s="272"/>
      <c r="CP10" s="272"/>
      <c r="CQ10" s="272"/>
      <c r="CR10" s="272"/>
      <c r="CS10" s="272"/>
      <c r="CT10" s="272"/>
      <c r="CU10" s="272"/>
      <c r="CV10" s="272"/>
      <c r="CW10" s="272"/>
      <c r="CX10" s="272"/>
      <c r="CY10" s="272"/>
      <c r="CZ10" s="272"/>
      <c r="DA10" s="272"/>
      <c r="DB10" s="272"/>
      <c r="DC10" s="272"/>
      <c r="DD10" s="272"/>
      <c r="DE10" s="272"/>
      <c r="DF10" s="272"/>
      <c r="DG10" s="272"/>
      <c r="DH10" s="272"/>
      <c r="DI10" s="272"/>
      <c r="DJ10" s="272"/>
    </row>
    <row r="11" spans="1:114" s="12" customFormat="1" ht="39.75" customHeight="1" thickBot="1">
      <c r="A11" s="147">
        <v>1</v>
      </c>
      <c r="B11" s="116">
        <v>1</v>
      </c>
      <c r="C11" s="116">
        <v>1</v>
      </c>
      <c r="D11" s="87" t="s">
        <v>17</v>
      </c>
      <c r="E11" s="116" t="s">
        <v>18</v>
      </c>
      <c r="F11" s="87" t="s">
        <v>19</v>
      </c>
      <c r="G11" s="87" t="s">
        <v>20</v>
      </c>
      <c r="H11" s="116">
        <v>34</v>
      </c>
      <c r="I11" s="87">
        <v>8512871498</v>
      </c>
      <c r="J11" s="87" t="s">
        <v>244</v>
      </c>
      <c r="K11" s="87" t="s">
        <v>23</v>
      </c>
      <c r="L11" s="116" t="s">
        <v>24</v>
      </c>
      <c r="M11" s="87" t="s">
        <v>22</v>
      </c>
      <c r="N11" s="87" t="s">
        <v>22</v>
      </c>
      <c r="O11" s="87" t="s">
        <v>25</v>
      </c>
      <c r="P11" s="116">
        <v>33</v>
      </c>
      <c r="Q11" s="87"/>
      <c r="R11" s="87" t="s">
        <v>23</v>
      </c>
      <c r="S11" s="158" t="s">
        <v>26</v>
      </c>
      <c r="T11" s="158" t="s">
        <v>27</v>
      </c>
      <c r="U11" s="116" t="s">
        <v>173</v>
      </c>
      <c r="V11" s="178">
        <v>5000</v>
      </c>
      <c r="W11" s="178">
        <v>5000</v>
      </c>
      <c r="X11" s="178">
        <v>3500</v>
      </c>
      <c r="Y11" s="178">
        <v>2500</v>
      </c>
      <c r="Z11" s="178">
        <v>1500</v>
      </c>
      <c r="AA11" s="178">
        <v>1000</v>
      </c>
      <c r="AB11" s="178">
        <v>0</v>
      </c>
      <c r="AC11" s="178">
        <v>0</v>
      </c>
      <c r="AD11" s="178">
        <v>500</v>
      </c>
      <c r="AE11" s="178">
        <v>3000</v>
      </c>
      <c r="AF11" s="178">
        <v>4000</v>
      </c>
      <c r="AG11" s="178">
        <v>4000</v>
      </c>
      <c r="AH11" s="179">
        <f t="shared" ref="AH11:AH18" si="0">SUM(V11:AG11)</f>
        <v>30000</v>
      </c>
      <c r="AI11" s="116" t="s">
        <v>21</v>
      </c>
      <c r="AJ11" s="87"/>
      <c r="AK11" s="87"/>
      <c r="AL11" s="88">
        <f t="shared" ref="AL11:AL49" si="1">J$2</f>
        <v>0</v>
      </c>
      <c r="AM11" s="89">
        <f t="shared" ref="AM11:AM49" si="2">AL11*AH11</f>
        <v>0</v>
      </c>
      <c r="AN11" s="90">
        <v>0</v>
      </c>
      <c r="AO11" s="89">
        <f>AN11*12</f>
        <v>0</v>
      </c>
      <c r="AP11" s="89">
        <v>0</v>
      </c>
      <c r="AQ11" s="91">
        <f t="shared" ref="AQ11:AQ49" si="3">AP11*AH11</f>
        <v>0</v>
      </c>
      <c r="AR11" s="89">
        <v>29.09</v>
      </c>
      <c r="AS11" s="89">
        <f>AR11*12</f>
        <v>349.08</v>
      </c>
      <c r="AT11" s="125">
        <v>3.2390000000000002E-2</v>
      </c>
      <c r="AU11" s="89">
        <f t="shared" ref="AU11:AU49" si="4">AT11*AH11</f>
        <v>971.7</v>
      </c>
      <c r="AV11" s="89">
        <f t="shared" ref="AV11:AV49" si="5">AU11+AS11+AQ11+AO11+AM11</f>
        <v>1320.78</v>
      </c>
      <c r="AW11" s="89">
        <f>AV11*0.23</f>
        <v>303.77940000000001</v>
      </c>
      <c r="AX11" s="89">
        <f>AW11+AV11</f>
        <v>1624.5594000000001</v>
      </c>
      <c r="AY11" s="89">
        <f>AV11</f>
        <v>1320.78</v>
      </c>
      <c r="AZ11" s="89">
        <f>AY11*0.23</f>
        <v>303.77940000000001</v>
      </c>
      <c r="BA11" s="148">
        <f>SUM(AY11:AZ11)</f>
        <v>1624.5594000000001</v>
      </c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</row>
    <row r="12" spans="1:114" ht="46.5" customHeight="1">
      <c r="A12" s="92">
        <v>2</v>
      </c>
      <c r="B12" s="104">
        <v>1</v>
      </c>
      <c r="C12" s="104">
        <v>1</v>
      </c>
      <c r="D12" s="66" t="s">
        <v>17</v>
      </c>
      <c r="E12" s="104" t="s">
        <v>18</v>
      </c>
      <c r="F12" s="66" t="s">
        <v>19</v>
      </c>
      <c r="G12" s="66" t="s">
        <v>20</v>
      </c>
      <c r="H12" s="104">
        <v>34</v>
      </c>
      <c r="I12" s="94">
        <v>8512871498</v>
      </c>
      <c r="J12" s="66" t="s">
        <v>247</v>
      </c>
      <c r="K12" s="94" t="s">
        <v>110</v>
      </c>
      <c r="L12" s="93" t="s">
        <v>108</v>
      </c>
      <c r="M12" s="94" t="s">
        <v>22</v>
      </c>
      <c r="N12" s="94" t="s">
        <v>22</v>
      </c>
      <c r="O12" s="94" t="s">
        <v>109</v>
      </c>
      <c r="P12" s="93">
        <v>12</v>
      </c>
      <c r="Q12" s="66"/>
      <c r="R12" s="94" t="s">
        <v>110</v>
      </c>
      <c r="S12" s="159">
        <v>1401959080</v>
      </c>
      <c r="T12" s="159">
        <v>32470</v>
      </c>
      <c r="U12" s="104" t="s">
        <v>173</v>
      </c>
      <c r="V12" s="180">
        <v>13578</v>
      </c>
      <c r="W12" s="180">
        <v>21148</v>
      </c>
      <c r="X12" s="180">
        <v>21150</v>
      </c>
      <c r="Y12" s="180">
        <v>4934</v>
      </c>
      <c r="Z12" s="180">
        <v>3236</v>
      </c>
      <c r="AA12" s="180">
        <v>1676</v>
      </c>
      <c r="AB12" s="180">
        <v>0</v>
      </c>
      <c r="AC12" s="180">
        <v>825</v>
      </c>
      <c r="AD12" s="180">
        <v>825</v>
      </c>
      <c r="AE12" s="180">
        <v>9250</v>
      </c>
      <c r="AF12" s="180">
        <v>9512</v>
      </c>
      <c r="AG12" s="180">
        <v>13570</v>
      </c>
      <c r="AH12" s="181">
        <f t="shared" si="0"/>
        <v>99704</v>
      </c>
      <c r="AI12" s="104" t="s">
        <v>21</v>
      </c>
      <c r="AJ12" s="66"/>
      <c r="AK12" s="66"/>
      <c r="AL12" s="67">
        <f t="shared" si="1"/>
        <v>0</v>
      </c>
      <c r="AM12" s="68">
        <f t="shared" si="2"/>
        <v>0</v>
      </c>
      <c r="AN12" s="69">
        <v>0</v>
      </c>
      <c r="AO12" s="70">
        <f>AN12*12</f>
        <v>0</v>
      </c>
      <c r="AP12" s="68">
        <v>0</v>
      </c>
      <c r="AQ12" s="70">
        <f t="shared" si="3"/>
        <v>0</v>
      </c>
      <c r="AR12" s="70">
        <v>29.09</v>
      </c>
      <c r="AS12" s="70">
        <f t="shared" ref="AS12:AS13" si="6">AR12*12</f>
        <v>349.08</v>
      </c>
      <c r="AT12" s="117">
        <v>3.2390000000000002E-2</v>
      </c>
      <c r="AU12" s="68">
        <f t="shared" si="4"/>
        <v>3229.4125600000002</v>
      </c>
      <c r="AV12" s="70">
        <f t="shared" si="5"/>
        <v>3578.4925600000001</v>
      </c>
      <c r="AW12" s="70">
        <f t="shared" ref="AW12:AW50" si="7">AV12*0.23</f>
        <v>823.05328880000002</v>
      </c>
      <c r="AX12" s="70">
        <f t="shared" ref="AX12:AX49" si="8">AW12+AV12</f>
        <v>4401.5458488000004</v>
      </c>
      <c r="AY12" s="70">
        <f>SUM(AV12:AV13)</f>
        <v>6075.9688700000006</v>
      </c>
      <c r="AZ12" s="70">
        <f>AY12*0.23</f>
        <v>1397.4728401000002</v>
      </c>
      <c r="BA12" s="74">
        <f>SUM(AY12:AZ13)</f>
        <v>7473.4417101000008</v>
      </c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</row>
    <row r="13" spans="1:114" ht="46.5" customHeight="1" thickBot="1">
      <c r="A13" s="172">
        <v>3</v>
      </c>
      <c r="B13" s="122">
        <v>1</v>
      </c>
      <c r="C13" s="122">
        <v>2</v>
      </c>
      <c r="D13" s="123" t="s">
        <v>17</v>
      </c>
      <c r="E13" s="122" t="s">
        <v>18</v>
      </c>
      <c r="F13" s="123" t="s">
        <v>19</v>
      </c>
      <c r="G13" s="123" t="s">
        <v>20</v>
      </c>
      <c r="H13" s="122">
        <v>34</v>
      </c>
      <c r="I13" s="123">
        <v>8512871498</v>
      </c>
      <c r="J13" s="123" t="s">
        <v>247</v>
      </c>
      <c r="K13" s="174" t="s">
        <v>110</v>
      </c>
      <c r="L13" s="173" t="s">
        <v>111</v>
      </c>
      <c r="M13" s="174" t="s">
        <v>112</v>
      </c>
      <c r="N13" s="174" t="s">
        <v>112</v>
      </c>
      <c r="O13" s="174" t="s">
        <v>42</v>
      </c>
      <c r="P13" s="173">
        <v>22</v>
      </c>
      <c r="Q13" s="123"/>
      <c r="R13" s="123" t="s">
        <v>110</v>
      </c>
      <c r="S13" s="160">
        <v>1400680971</v>
      </c>
      <c r="T13" s="160">
        <v>38176</v>
      </c>
      <c r="U13" s="122" t="s">
        <v>173</v>
      </c>
      <c r="V13" s="182">
        <v>10597</v>
      </c>
      <c r="W13" s="182">
        <v>10597</v>
      </c>
      <c r="X13" s="182">
        <v>9608</v>
      </c>
      <c r="Y13" s="182">
        <v>5709</v>
      </c>
      <c r="Z13" s="182">
        <v>5890</v>
      </c>
      <c r="AA13" s="182">
        <v>1146</v>
      </c>
      <c r="AB13" s="182">
        <v>0</v>
      </c>
      <c r="AC13" s="182">
        <v>70</v>
      </c>
      <c r="AD13" s="182">
        <v>1904</v>
      </c>
      <c r="AE13" s="182">
        <v>1904</v>
      </c>
      <c r="AF13" s="182">
        <v>9452</v>
      </c>
      <c r="AG13" s="182">
        <v>9452</v>
      </c>
      <c r="AH13" s="183">
        <f t="shared" si="0"/>
        <v>66329</v>
      </c>
      <c r="AI13" s="122" t="s">
        <v>21</v>
      </c>
      <c r="AJ13" s="123"/>
      <c r="AK13" s="123"/>
      <c r="AL13" s="76">
        <f t="shared" si="1"/>
        <v>0</v>
      </c>
      <c r="AM13" s="77">
        <f t="shared" si="2"/>
        <v>0</v>
      </c>
      <c r="AN13" s="78">
        <v>0</v>
      </c>
      <c r="AO13" s="79">
        <f t="shared" ref="AO13" si="9">AN13*12</f>
        <v>0</v>
      </c>
      <c r="AP13" s="77">
        <v>0</v>
      </c>
      <c r="AQ13" s="79">
        <f t="shared" si="3"/>
        <v>0</v>
      </c>
      <c r="AR13" s="79">
        <v>29.09</v>
      </c>
      <c r="AS13" s="79">
        <f t="shared" si="6"/>
        <v>349.08</v>
      </c>
      <c r="AT13" s="81">
        <v>3.2390000000000002E-2</v>
      </c>
      <c r="AU13" s="77">
        <f t="shared" si="4"/>
        <v>2148.3963100000001</v>
      </c>
      <c r="AV13" s="79">
        <f t="shared" si="5"/>
        <v>2497.47631</v>
      </c>
      <c r="AW13" s="79">
        <f t="shared" si="7"/>
        <v>574.41955130000008</v>
      </c>
      <c r="AX13" s="79">
        <f t="shared" si="8"/>
        <v>3071.8958613</v>
      </c>
      <c r="AY13" s="79"/>
      <c r="AZ13" s="79"/>
      <c r="BA13" s="82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</row>
    <row r="14" spans="1:114" s="20" customFormat="1" ht="43.5" customHeight="1">
      <c r="A14" s="225">
        <v>4</v>
      </c>
      <c r="B14" s="118">
        <v>1</v>
      </c>
      <c r="C14" s="118">
        <v>1</v>
      </c>
      <c r="D14" s="119" t="s">
        <v>17</v>
      </c>
      <c r="E14" s="118" t="s">
        <v>18</v>
      </c>
      <c r="F14" s="119" t="s">
        <v>19</v>
      </c>
      <c r="G14" s="119" t="s">
        <v>20</v>
      </c>
      <c r="H14" s="118">
        <v>34</v>
      </c>
      <c r="I14" s="119">
        <v>8512871498</v>
      </c>
      <c r="J14" s="119" t="s">
        <v>246</v>
      </c>
      <c r="K14" s="119" t="s">
        <v>113</v>
      </c>
      <c r="L14" s="118" t="s">
        <v>95</v>
      </c>
      <c r="M14" s="119" t="s">
        <v>19</v>
      </c>
      <c r="N14" s="119" t="s">
        <v>19</v>
      </c>
      <c r="O14" s="119" t="s">
        <v>96</v>
      </c>
      <c r="P14" s="118">
        <v>15</v>
      </c>
      <c r="Q14" s="119"/>
      <c r="R14" s="119" t="s">
        <v>113</v>
      </c>
      <c r="S14" s="161">
        <v>1406457012</v>
      </c>
      <c r="T14" s="161">
        <v>90752</v>
      </c>
      <c r="U14" s="118" t="s">
        <v>173</v>
      </c>
      <c r="V14" s="184">
        <v>15</v>
      </c>
      <c r="W14" s="184">
        <v>15</v>
      </c>
      <c r="X14" s="184">
        <v>15</v>
      </c>
      <c r="Y14" s="184">
        <v>15</v>
      </c>
      <c r="Z14" s="184">
        <v>15</v>
      </c>
      <c r="AA14" s="184">
        <v>15</v>
      </c>
      <c r="AB14" s="184">
        <v>15</v>
      </c>
      <c r="AC14" s="184">
        <v>15</v>
      </c>
      <c r="AD14" s="184">
        <v>15</v>
      </c>
      <c r="AE14" s="184">
        <v>15</v>
      </c>
      <c r="AF14" s="184">
        <v>15</v>
      </c>
      <c r="AG14" s="184">
        <v>15</v>
      </c>
      <c r="AH14" s="185">
        <f t="shared" si="0"/>
        <v>180</v>
      </c>
      <c r="AI14" s="118" t="s">
        <v>114</v>
      </c>
      <c r="AJ14" s="119"/>
      <c r="AK14" s="119"/>
      <c r="AL14" s="61">
        <f t="shared" si="1"/>
        <v>0</v>
      </c>
      <c r="AM14" s="62">
        <f t="shared" si="2"/>
        <v>0</v>
      </c>
      <c r="AN14" s="63">
        <v>0</v>
      </c>
      <c r="AO14" s="120">
        <f>AN14*12</f>
        <v>0</v>
      </c>
      <c r="AP14" s="62">
        <v>0</v>
      </c>
      <c r="AQ14" s="64">
        <f t="shared" si="3"/>
        <v>0</v>
      </c>
      <c r="AR14" s="120">
        <v>3.83</v>
      </c>
      <c r="AS14" s="120">
        <f>AR14*12</f>
        <v>45.96</v>
      </c>
      <c r="AT14" s="121">
        <v>4.4339999999999997E-2</v>
      </c>
      <c r="AU14" s="62">
        <f t="shared" si="4"/>
        <v>7.9811999999999994</v>
      </c>
      <c r="AV14" s="120">
        <f t="shared" si="5"/>
        <v>53.941200000000002</v>
      </c>
      <c r="AW14" s="120">
        <f t="shared" si="7"/>
        <v>12.406476000000001</v>
      </c>
      <c r="AX14" s="120">
        <f t="shared" si="8"/>
        <v>66.347676000000007</v>
      </c>
      <c r="AY14" s="120">
        <f>SUM(AV14:AV18)</f>
        <v>24064.6201</v>
      </c>
      <c r="AZ14" s="120">
        <f>AY14*0.23</f>
        <v>5534.862623</v>
      </c>
      <c r="BA14" s="149">
        <f>SUM(AY14:AZ14)</f>
        <v>29599.482723000001</v>
      </c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</row>
    <row r="15" spans="1:114" s="20" customFormat="1" ht="43.5" customHeight="1">
      <c r="A15" s="155">
        <v>5</v>
      </c>
      <c r="B15" s="14">
        <v>1</v>
      </c>
      <c r="C15" s="14">
        <v>2</v>
      </c>
      <c r="D15" s="15" t="s">
        <v>17</v>
      </c>
      <c r="E15" s="14" t="s">
        <v>18</v>
      </c>
      <c r="F15" s="15" t="s">
        <v>19</v>
      </c>
      <c r="G15" s="15" t="s">
        <v>20</v>
      </c>
      <c r="H15" s="14">
        <v>34</v>
      </c>
      <c r="I15" s="15">
        <v>8512871498</v>
      </c>
      <c r="J15" s="15" t="s">
        <v>246</v>
      </c>
      <c r="K15" s="15" t="s">
        <v>145</v>
      </c>
      <c r="L15" s="14" t="s">
        <v>95</v>
      </c>
      <c r="M15" s="15" t="s">
        <v>19</v>
      </c>
      <c r="N15" s="15" t="s">
        <v>19</v>
      </c>
      <c r="O15" s="15" t="s">
        <v>96</v>
      </c>
      <c r="P15" s="14">
        <v>13</v>
      </c>
      <c r="Q15" s="15"/>
      <c r="R15" s="15" t="s">
        <v>145</v>
      </c>
      <c r="S15" s="162">
        <v>1406457011</v>
      </c>
      <c r="T15" s="162">
        <v>347091</v>
      </c>
      <c r="U15" s="14" t="s">
        <v>173</v>
      </c>
      <c r="V15" s="186">
        <v>354</v>
      </c>
      <c r="W15" s="186">
        <v>354</v>
      </c>
      <c r="X15" s="186">
        <v>354</v>
      </c>
      <c r="Y15" s="186">
        <v>354</v>
      </c>
      <c r="Z15" s="186">
        <v>354</v>
      </c>
      <c r="AA15" s="186">
        <v>354</v>
      </c>
      <c r="AB15" s="186">
        <v>354</v>
      </c>
      <c r="AC15" s="186">
        <v>354</v>
      </c>
      <c r="AD15" s="186">
        <v>354</v>
      </c>
      <c r="AE15" s="186">
        <v>354</v>
      </c>
      <c r="AF15" s="186">
        <v>354</v>
      </c>
      <c r="AG15" s="186">
        <v>353</v>
      </c>
      <c r="AH15" s="187">
        <f t="shared" si="0"/>
        <v>4247</v>
      </c>
      <c r="AI15" s="14" t="s">
        <v>39</v>
      </c>
      <c r="AJ15" s="15"/>
      <c r="AK15" s="15"/>
      <c r="AL15" s="48">
        <f t="shared" si="1"/>
        <v>0</v>
      </c>
      <c r="AM15" s="45">
        <f t="shared" si="2"/>
        <v>0</v>
      </c>
      <c r="AN15" s="44">
        <v>0</v>
      </c>
      <c r="AO15" s="49">
        <f t="shared" ref="AO15:AO18" si="10">AN15*12</f>
        <v>0</v>
      </c>
      <c r="AP15" s="45">
        <v>0</v>
      </c>
      <c r="AQ15" s="46">
        <f t="shared" si="3"/>
        <v>0</v>
      </c>
      <c r="AR15" s="49">
        <v>8.85</v>
      </c>
      <c r="AS15" s="49">
        <f t="shared" ref="AS15:AS16" si="11">AR15*12</f>
        <v>106.19999999999999</v>
      </c>
      <c r="AT15" s="50">
        <v>3.3450000000000001E-2</v>
      </c>
      <c r="AU15" s="45">
        <f t="shared" si="4"/>
        <v>142.06215</v>
      </c>
      <c r="AV15" s="49">
        <f t="shared" si="5"/>
        <v>248.26214999999999</v>
      </c>
      <c r="AW15" s="49">
        <f t="shared" si="7"/>
        <v>57.100294500000004</v>
      </c>
      <c r="AX15" s="49">
        <f t="shared" si="8"/>
        <v>305.36244449999998</v>
      </c>
      <c r="AY15" s="39"/>
      <c r="AZ15" s="39"/>
      <c r="BA15" s="150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</row>
    <row r="16" spans="1:114" s="20" customFormat="1" ht="43.5" customHeight="1">
      <c r="A16" s="155">
        <v>6</v>
      </c>
      <c r="B16" s="14">
        <v>1</v>
      </c>
      <c r="C16" s="14">
        <v>3</v>
      </c>
      <c r="D16" s="15" t="s">
        <v>17</v>
      </c>
      <c r="E16" s="14" t="s">
        <v>18</v>
      </c>
      <c r="F16" s="15" t="s">
        <v>19</v>
      </c>
      <c r="G16" s="15" t="s">
        <v>20</v>
      </c>
      <c r="H16" s="14">
        <v>34</v>
      </c>
      <c r="I16" s="15">
        <v>8512871498</v>
      </c>
      <c r="J16" s="15" t="s">
        <v>246</v>
      </c>
      <c r="K16" s="15" t="s">
        <v>146</v>
      </c>
      <c r="L16" s="14" t="s">
        <v>95</v>
      </c>
      <c r="M16" s="15" t="s">
        <v>19</v>
      </c>
      <c r="N16" s="15" t="s">
        <v>19</v>
      </c>
      <c r="O16" s="15" t="s">
        <v>96</v>
      </c>
      <c r="P16" s="14">
        <v>8</v>
      </c>
      <c r="Q16" s="15"/>
      <c r="R16" s="15" t="s">
        <v>146</v>
      </c>
      <c r="S16" s="162">
        <v>1406457010</v>
      </c>
      <c r="T16" s="162">
        <v>91399</v>
      </c>
      <c r="U16" s="14" t="s">
        <v>173</v>
      </c>
      <c r="V16" s="186">
        <v>907</v>
      </c>
      <c r="W16" s="186">
        <v>907</v>
      </c>
      <c r="X16" s="186">
        <v>907</v>
      </c>
      <c r="Y16" s="186">
        <v>906</v>
      </c>
      <c r="Z16" s="186">
        <v>906</v>
      </c>
      <c r="AA16" s="186">
        <v>906</v>
      </c>
      <c r="AB16" s="186">
        <v>906</v>
      </c>
      <c r="AC16" s="186">
        <v>906</v>
      </c>
      <c r="AD16" s="186">
        <v>906</v>
      </c>
      <c r="AE16" s="186">
        <v>906</v>
      </c>
      <c r="AF16" s="186">
        <v>906</v>
      </c>
      <c r="AG16" s="186">
        <v>906</v>
      </c>
      <c r="AH16" s="187">
        <f t="shared" si="0"/>
        <v>10875</v>
      </c>
      <c r="AI16" s="14" t="s">
        <v>39</v>
      </c>
      <c r="AJ16" s="15"/>
      <c r="AK16" s="15"/>
      <c r="AL16" s="48">
        <f t="shared" si="1"/>
        <v>0</v>
      </c>
      <c r="AM16" s="45">
        <f t="shared" si="2"/>
        <v>0</v>
      </c>
      <c r="AN16" s="44">
        <v>0</v>
      </c>
      <c r="AO16" s="49">
        <f t="shared" si="10"/>
        <v>0</v>
      </c>
      <c r="AP16" s="45">
        <v>0</v>
      </c>
      <c r="AQ16" s="46">
        <f t="shared" si="3"/>
        <v>0</v>
      </c>
      <c r="AR16" s="49">
        <v>8.85</v>
      </c>
      <c r="AS16" s="49">
        <f t="shared" si="11"/>
        <v>106.19999999999999</v>
      </c>
      <c r="AT16" s="50">
        <v>3.3450000000000001E-2</v>
      </c>
      <c r="AU16" s="45">
        <f t="shared" si="4"/>
        <v>363.76875000000001</v>
      </c>
      <c r="AV16" s="49">
        <f t="shared" si="5"/>
        <v>469.96875</v>
      </c>
      <c r="AW16" s="49">
        <f t="shared" si="7"/>
        <v>108.09281250000001</v>
      </c>
      <c r="AX16" s="49">
        <f t="shared" si="8"/>
        <v>578.06156250000004</v>
      </c>
      <c r="AY16" s="39"/>
      <c r="AZ16" s="39"/>
      <c r="BA16" s="150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</row>
    <row r="17" spans="1:114" s="20" customFormat="1" ht="43.5" customHeight="1">
      <c r="A17" s="155">
        <v>7</v>
      </c>
      <c r="B17" s="14">
        <v>1</v>
      </c>
      <c r="C17" s="14">
        <v>4</v>
      </c>
      <c r="D17" s="15" t="s">
        <v>17</v>
      </c>
      <c r="E17" s="14" t="s">
        <v>18</v>
      </c>
      <c r="F17" s="15" t="s">
        <v>19</v>
      </c>
      <c r="G17" s="15" t="s">
        <v>20</v>
      </c>
      <c r="H17" s="14">
        <v>34</v>
      </c>
      <c r="I17" s="15">
        <v>8512871498</v>
      </c>
      <c r="J17" s="15" t="s">
        <v>246</v>
      </c>
      <c r="K17" s="15" t="s">
        <v>147</v>
      </c>
      <c r="L17" s="14" t="s">
        <v>95</v>
      </c>
      <c r="M17" s="15" t="s">
        <v>19</v>
      </c>
      <c r="N17" s="15" t="s">
        <v>19</v>
      </c>
      <c r="O17" s="15" t="s">
        <v>96</v>
      </c>
      <c r="P17" s="14">
        <v>9</v>
      </c>
      <c r="Q17" s="15"/>
      <c r="R17" s="15" t="s">
        <v>115</v>
      </c>
      <c r="S17" s="34" t="s">
        <v>116</v>
      </c>
      <c r="T17" s="162" t="s">
        <v>128</v>
      </c>
      <c r="U17" s="14" t="s">
        <v>173</v>
      </c>
      <c r="V17" s="186">
        <v>31781</v>
      </c>
      <c r="W17" s="186">
        <v>27137</v>
      </c>
      <c r="X17" s="186">
        <v>21523</v>
      </c>
      <c r="Y17" s="186">
        <v>18671</v>
      </c>
      <c r="Z17" s="186">
        <v>8242</v>
      </c>
      <c r="AA17" s="186">
        <v>0</v>
      </c>
      <c r="AB17" s="186">
        <v>0</v>
      </c>
      <c r="AC17" s="186">
        <v>0</v>
      </c>
      <c r="AD17" s="186">
        <v>838</v>
      </c>
      <c r="AE17" s="186">
        <v>16615</v>
      </c>
      <c r="AF17" s="186">
        <v>21267</v>
      </c>
      <c r="AG17" s="186">
        <v>27229</v>
      </c>
      <c r="AH17" s="187">
        <f t="shared" si="0"/>
        <v>173303</v>
      </c>
      <c r="AI17" s="14" t="s">
        <v>101</v>
      </c>
      <c r="AJ17" s="15">
        <v>132</v>
      </c>
      <c r="AK17" s="15">
        <v>8760</v>
      </c>
      <c r="AL17" s="48">
        <f t="shared" si="1"/>
        <v>0</v>
      </c>
      <c r="AM17" s="45">
        <f t="shared" si="2"/>
        <v>0</v>
      </c>
      <c r="AN17" s="44">
        <v>0</v>
      </c>
      <c r="AO17" s="49">
        <f t="shared" si="10"/>
        <v>0</v>
      </c>
      <c r="AP17" s="45">
        <v>0</v>
      </c>
      <c r="AQ17" s="46">
        <f t="shared" si="3"/>
        <v>0</v>
      </c>
      <c r="AR17" s="50">
        <v>4.5999999999999999E-3</v>
      </c>
      <c r="AS17" s="49">
        <f>AR17*AJ17*AK17</f>
        <v>5319.0720000000001</v>
      </c>
      <c r="AT17" s="50">
        <v>1.8800000000000001E-2</v>
      </c>
      <c r="AU17" s="45">
        <f t="shared" si="4"/>
        <v>3258.0963999999999</v>
      </c>
      <c r="AV17" s="49">
        <f t="shared" si="5"/>
        <v>8577.1684000000005</v>
      </c>
      <c r="AW17" s="49">
        <f t="shared" si="7"/>
        <v>1972.7487320000002</v>
      </c>
      <c r="AX17" s="49">
        <f t="shared" si="8"/>
        <v>10549.917132</v>
      </c>
      <c r="AY17" s="39"/>
      <c r="AZ17" s="39"/>
      <c r="BA17" s="150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</row>
    <row r="18" spans="1:114" s="20" customFormat="1" ht="43.5" customHeight="1" thickBot="1">
      <c r="A18" s="156">
        <v>8</v>
      </c>
      <c r="B18" s="112">
        <v>1</v>
      </c>
      <c r="C18" s="112">
        <v>5</v>
      </c>
      <c r="D18" s="113" t="s">
        <v>17</v>
      </c>
      <c r="E18" s="112" t="s">
        <v>18</v>
      </c>
      <c r="F18" s="113" t="s">
        <v>19</v>
      </c>
      <c r="G18" s="113" t="s">
        <v>20</v>
      </c>
      <c r="H18" s="112">
        <v>34</v>
      </c>
      <c r="I18" s="113">
        <v>8512871498</v>
      </c>
      <c r="J18" s="113" t="s">
        <v>246</v>
      </c>
      <c r="K18" s="113" t="s">
        <v>147</v>
      </c>
      <c r="L18" s="112" t="s">
        <v>95</v>
      </c>
      <c r="M18" s="113" t="s">
        <v>19</v>
      </c>
      <c r="N18" s="113" t="s">
        <v>19</v>
      </c>
      <c r="O18" s="113" t="s">
        <v>96</v>
      </c>
      <c r="P18" s="112">
        <v>8</v>
      </c>
      <c r="Q18" s="113"/>
      <c r="R18" s="113" t="s">
        <v>115</v>
      </c>
      <c r="S18" s="83" t="s">
        <v>117</v>
      </c>
      <c r="T18" s="163" t="s">
        <v>204</v>
      </c>
      <c r="U18" s="112" t="s">
        <v>173</v>
      </c>
      <c r="V18" s="188">
        <v>64552</v>
      </c>
      <c r="W18" s="188">
        <v>49112</v>
      </c>
      <c r="X18" s="188">
        <v>42260</v>
      </c>
      <c r="Y18" s="188">
        <v>33847</v>
      </c>
      <c r="Z18" s="188">
        <v>17705</v>
      </c>
      <c r="AA18" s="188">
        <v>5596</v>
      </c>
      <c r="AB18" s="188">
        <v>2339</v>
      </c>
      <c r="AC18" s="188">
        <v>2503</v>
      </c>
      <c r="AD18" s="188">
        <v>7531</v>
      </c>
      <c r="AE18" s="188">
        <v>33734</v>
      </c>
      <c r="AF18" s="188">
        <v>49982</v>
      </c>
      <c r="AG18" s="188">
        <v>51316</v>
      </c>
      <c r="AH18" s="189">
        <f t="shared" si="0"/>
        <v>360477</v>
      </c>
      <c r="AI18" s="112" t="s">
        <v>101</v>
      </c>
      <c r="AJ18" s="113">
        <v>197</v>
      </c>
      <c r="AK18" s="113">
        <v>8760</v>
      </c>
      <c r="AL18" s="54">
        <f t="shared" si="1"/>
        <v>0</v>
      </c>
      <c r="AM18" s="55">
        <f t="shared" si="2"/>
        <v>0</v>
      </c>
      <c r="AN18" s="56">
        <v>0</v>
      </c>
      <c r="AO18" s="60">
        <f t="shared" si="10"/>
        <v>0</v>
      </c>
      <c r="AP18" s="55">
        <v>0</v>
      </c>
      <c r="AQ18" s="57">
        <f t="shared" si="3"/>
        <v>0</v>
      </c>
      <c r="AR18" s="114">
        <v>4.5999999999999999E-3</v>
      </c>
      <c r="AS18" s="60">
        <f>AR18*AJ18*AK18</f>
        <v>7938.3119999999999</v>
      </c>
      <c r="AT18" s="114">
        <v>1.8800000000000001E-2</v>
      </c>
      <c r="AU18" s="55">
        <f t="shared" si="4"/>
        <v>6776.9675999999999</v>
      </c>
      <c r="AV18" s="60">
        <f t="shared" si="5"/>
        <v>14715.2796</v>
      </c>
      <c r="AW18" s="60">
        <f t="shared" si="7"/>
        <v>3384.5143080000003</v>
      </c>
      <c r="AX18" s="60">
        <f t="shared" si="8"/>
        <v>18099.793908</v>
      </c>
      <c r="AY18" s="115"/>
      <c r="AZ18" s="115"/>
      <c r="BA18" s="151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</row>
    <row r="19" spans="1:114" s="20" customFormat="1" ht="33.75" customHeight="1" thickBot="1">
      <c r="A19" s="238">
        <v>9</v>
      </c>
      <c r="B19" s="239">
        <v>2</v>
      </c>
      <c r="C19" s="239">
        <v>1</v>
      </c>
      <c r="D19" s="240" t="s">
        <v>157</v>
      </c>
      <c r="E19" s="239" t="s">
        <v>18</v>
      </c>
      <c r="F19" s="240" t="s">
        <v>19</v>
      </c>
      <c r="G19" s="240" t="s">
        <v>126</v>
      </c>
      <c r="H19" s="239">
        <v>34</v>
      </c>
      <c r="I19" s="240">
        <v>8510207276</v>
      </c>
      <c r="J19" s="240" t="s">
        <v>245</v>
      </c>
      <c r="K19" s="240" t="s">
        <v>154</v>
      </c>
      <c r="L19" s="239" t="s">
        <v>18</v>
      </c>
      <c r="M19" s="240" t="s">
        <v>19</v>
      </c>
      <c r="N19" s="240" t="s">
        <v>19</v>
      </c>
      <c r="O19" s="240" t="s">
        <v>126</v>
      </c>
      <c r="P19" s="239">
        <v>34</v>
      </c>
      <c r="Q19" s="240"/>
      <c r="R19" s="240" t="s">
        <v>154</v>
      </c>
      <c r="S19" s="241" t="s">
        <v>192</v>
      </c>
      <c r="T19" s="241" t="s">
        <v>127</v>
      </c>
      <c r="U19" s="239" t="s">
        <v>174</v>
      </c>
      <c r="V19" s="242">
        <v>439916</v>
      </c>
      <c r="W19" s="242">
        <v>455400</v>
      </c>
      <c r="X19" s="242">
        <v>457363</v>
      </c>
      <c r="Y19" s="242">
        <v>161906</v>
      </c>
      <c r="Z19" s="242">
        <v>43613</v>
      </c>
      <c r="AA19" s="242">
        <v>24603</v>
      </c>
      <c r="AB19" s="242">
        <v>24047</v>
      </c>
      <c r="AC19" s="242">
        <v>24745</v>
      </c>
      <c r="AD19" s="242">
        <v>29022</v>
      </c>
      <c r="AE19" s="242">
        <v>299210</v>
      </c>
      <c r="AF19" s="242">
        <v>416019</v>
      </c>
      <c r="AG19" s="242">
        <v>479828</v>
      </c>
      <c r="AH19" s="243">
        <f t="shared" ref="AH19:AH21" si="12">SUM(V19:AG19)</f>
        <v>2855672</v>
      </c>
      <c r="AI19" s="239" t="s">
        <v>107</v>
      </c>
      <c r="AJ19" s="240">
        <v>1097</v>
      </c>
      <c r="AK19" s="244">
        <v>8760</v>
      </c>
      <c r="AL19" s="245">
        <f t="shared" si="1"/>
        <v>0</v>
      </c>
      <c r="AM19" s="246">
        <f t="shared" si="2"/>
        <v>0</v>
      </c>
      <c r="AN19" s="269">
        <v>0</v>
      </c>
      <c r="AO19" s="247">
        <f>AN19*12</f>
        <v>0</v>
      </c>
      <c r="AP19" s="270">
        <v>3.62E-3</v>
      </c>
      <c r="AQ19" s="247">
        <f t="shared" si="3"/>
        <v>10337.532639999999</v>
      </c>
      <c r="AR19" s="248">
        <v>4.4400000000000004E-3</v>
      </c>
      <c r="AS19" s="249">
        <f>AR19*AJ19*AK19</f>
        <v>42667.156800000004</v>
      </c>
      <c r="AT19" s="250">
        <v>1.8769999999999998E-2</v>
      </c>
      <c r="AU19" s="246">
        <f t="shared" si="4"/>
        <v>53600.963439999992</v>
      </c>
      <c r="AV19" s="247">
        <f t="shared" si="5"/>
        <v>106605.65287999999</v>
      </c>
      <c r="AW19" s="247">
        <f t="shared" si="7"/>
        <v>24519.300162399999</v>
      </c>
      <c r="AX19" s="247">
        <f t="shared" si="8"/>
        <v>131124.95304239998</v>
      </c>
      <c r="AY19" s="247">
        <f>AV19</f>
        <v>106605.65287999999</v>
      </c>
      <c r="AZ19" s="247">
        <f>AY19*0.23</f>
        <v>24519.300162399999</v>
      </c>
      <c r="BA19" s="251">
        <f>SUM(AY19:AZ19)</f>
        <v>131124.95304239998</v>
      </c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</row>
    <row r="20" spans="1:114" s="20" customFormat="1" ht="36" customHeight="1">
      <c r="A20" s="130">
        <v>10</v>
      </c>
      <c r="B20" s="226">
        <v>3</v>
      </c>
      <c r="C20" s="226">
        <v>1</v>
      </c>
      <c r="D20" s="227" t="s">
        <v>130</v>
      </c>
      <c r="E20" s="226" t="s">
        <v>131</v>
      </c>
      <c r="F20" s="227" t="s">
        <v>19</v>
      </c>
      <c r="G20" s="227" t="s">
        <v>132</v>
      </c>
      <c r="H20" s="226">
        <v>27</v>
      </c>
      <c r="I20" s="227">
        <v>8510013721</v>
      </c>
      <c r="J20" s="15" t="s">
        <v>248</v>
      </c>
      <c r="K20" s="227" t="s">
        <v>130</v>
      </c>
      <c r="L20" s="226" t="s">
        <v>131</v>
      </c>
      <c r="M20" s="227" t="s">
        <v>19</v>
      </c>
      <c r="N20" s="227" t="s">
        <v>19</v>
      </c>
      <c r="O20" s="227" t="s">
        <v>133</v>
      </c>
      <c r="P20" s="226">
        <v>3</v>
      </c>
      <c r="Q20" s="227"/>
      <c r="R20" s="227" t="s">
        <v>23</v>
      </c>
      <c r="S20" s="228" t="s">
        <v>205</v>
      </c>
      <c r="T20" s="170" t="s">
        <v>137</v>
      </c>
      <c r="U20" s="226" t="s">
        <v>174</v>
      </c>
      <c r="V20" s="229">
        <v>340000</v>
      </c>
      <c r="W20" s="229">
        <v>330000</v>
      </c>
      <c r="X20" s="229">
        <v>330000</v>
      </c>
      <c r="Y20" s="229">
        <v>190000</v>
      </c>
      <c r="Z20" s="229">
        <v>80000</v>
      </c>
      <c r="AA20" s="230">
        <v>0</v>
      </c>
      <c r="AB20" s="230">
        <v>0</v>
      </c>
      <c r="AC20" s="230">
        <v>0</v>
      </c>
      <c r="AD20" s="230">
        <v>0</v>
      </c>
      <c r="AE20" s="229">
        <v>170000</v>
      </c>
      <c r="AF20" s="229">
        <v>250000</v>
      </c>
      <c r="AG20" s="229">
        <v>300000</v>
      </c>
      <c r="AH20" s="210">
        <f t="shared" si="12"/>
        <v>1990000</v>
      </c>
      <c r="AI20" s="226" t="s">
        <v>107</v>
      </c>
      <c r="AJ20" s="227">
        <v>768</v>
      </c>
      <c r="AK20" s="231">
        <v>8760</v>
      </c>
      <c r="AL20" s="134">
        <f t="shared" si="1"/>
        <v>0</v>
      </c>
      <c r="AM20" s="135">
        <f t="shared" si="2"/>
        <v>0</v>
      </c>
      <c r="AN20" s="69">
        <v>0</v>
      </c>
      <c r="AO20" s="136">
        <f>AN20*12</f>
        <v>0</v>
      </c>
      <c r="AP20" s="254">
        <v>3.62E-3</v>
      </c>
      <c r="AQ20" s="136">
        <f t="shared" si="3"/>
        <v>7203.8</v>
      </c>
      <c r="AR20" s="232">
        <v>4.4400000000000004E-3</v>
      </c>
      <c r="AS20" s="233">
        <f>AR20*AJ20*AK20</f>
        <v>29870.899200000003</v>
      </c>
      <c r="AT20" s="137">
        <v>1.8769999999999998E-2</v>
      </c>
      <c r="AU20" s="135">
        <f t="shared" si="4"/>
        <v>37352.299999999996</v>
      </c>
      <c r="AV20" s="136">
        <f t="shared" si="5"/>
        <v>74426.999200000006</v>
      </c>
      <c r="AW20" s="136">
        <f t="shared" si="7"/>
        <v>17118.209816000002</v>
      </c>
      <c r="AX20" s="136">
        <f t="shared" si="8"/>
        <v>91545.209016000008</v>
      </c>
      <c r="AY20" s="136">
        <f>SUM(AV20:AV21)</f>
        <v>76468.549200000009</v>
      </c>
      <c r="AZ20" s="136">
        <f>AY20*0.23</f>
        <v>17587.766316000001</v>
      </c>
      <c r="BA20" s="138">
        <f>SUM(AY20:AZ20)</f>
        <v>94056.315516000002</v>
      </c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</row>
    <row r="21" spans="1:114" s="20" customFormat="1" ht="36" customHeight="1" thickBot="1">
      <c r="A21" s="139">
        <v>11</v>
      </c>
      <c r="B21" s="234">
        <v>3</v>
      </c>
      <c r="C21" s="140">
        <v>2</v>
      </c>
      <c r="D21" s="141" t="s">
        <v>130</v>
      </c>
      <c r="E21" s="140" t="s">
        <v>131</v>
      </c>
      <c r="F21" s="141" t="s">
        <v>19</v>
      </c>
      <c r="G21" s="141" t="s">
        <v>132</v>
      </c>
      <c r="H21" s="140">
        <v>27</v>
      </c>
      <c r="I21" s="141">
        <v>8510013721</v>
      </c>
      <c r="J21" s="278" t="s">
        <v>248</v>
      </c>
      <c r="K21" s="141" t="s">
        <v>130</v>
      </c>
      <c r="L21" s="140" t="s">
        <v>24</v>
      </c>
      <c r="M21" s="141" t="s">
        <v>134</v>
      </c>
      <c r="N21" s="141" t="s">
        <v>22</v>
      </c>
      <c r="O21" s="141" t="s">
        <v>135</v>
      </c>
      <c r="P21" s="140">
        <v>2</v>
      </c>
      <c r="Q21" s="141"/>
      <c r="R21" s="141" t="s">
        <v>23</v>
      </c>
      <c r="S21" s="171" t="s">
        <v>136</v>
      </c>
      <c r="T21" s="171" t="s">
        <v>138</v>
      </c>
      <c r="U21" s="140" t="s">
        <v>174</v>
      </c>
      <c r="V21" s="212">
        <v>9000</v>
      </c>
      <c r="W21" s="212">
        <v>9000</v>
      </c>
      <c r="X21" s="212">
        <v>5000</v>
      </c>
      <c r="Y21" s="212">
        <v>3000</v>
      </c>
      <c r="Z21" s="212">
        <v>2000</v>
      </c>
      <c r="AA21" s="212">
        <v>0</v>
      </c>
      <c r="AB21" s="212">
        <v>0</v>
      </c>
      <c r="AC21" s="212">
        <v>0</v>
      </c>
      <c r="AD21" s="212">
        <v>0</v>
      </c>
      <c r="AE21" s="212">
        <v>5000</v>
      </c>
      <c r="AF21" s="212">
        <v>5000</v>
      </c>
      <c r="AG21" s="212">
        <v>9000</v>
      </c>
      <c r="AH21" s="214">
        <f t="shared" si="12"/>
        <v>47000</v>
      </c>
      <c r="AI21" s="140" t="s">
        <v>21</v>
      </c>
      <c r="AJ21" s="141"/>
      <c r="AK21" s="142"/>
      <c r="AL21" s="143">
        <f t="shared" si="1"/>
        <v>0</v>
      </c>
      <c r="AM21" s="144">
        <f t="shared" si="2"/>
        <v>0</v>
      </c>
      <c r="AN21" s="78">
        <v>0</v>
      </c>
      <c r="AO21" s="145">
        <f t="shared" ref="AO21:AO26" si="13">AN21*12</f>
        <v>0</v>
      </c>
      <c r="AP21" s="236">
        <v>3.62E-3</v>
      </c>
      <c r="AQ21" s="145">
        <f t="shared" si="3"/>
        <v>170.14</v>
      </c>
      <c r="AR21" s="145">
        <v>29.09</v>
      </c>
      <c r="AS21" s="145">
        <f t="shared" ref="AS21" si="14">AR21*12</f>
        <v>349.08</v>
      </c>
      <c r="AT21" s="236">
        <v>3.2390000000000002E-2</v>
      </c>
      <c r="AU21" s="144">
        <f t="shared" si="4"/>
        <v>1522.3300000000002</v>
      </c>
      <c r="AV21" s="145">
        <f t="shared" si="5"/>
        <v>2041.5500000000002</v>
      </c>
      <c r="AW21" s="145">
        <f t="shared" si="7"/>
        <v>469.55650000000009</v>
      </c>
      <c r="AX21" s="145">
        <f t="shared" si="8"/>
        <v>2511.1065000000003</v>
      </c>
      <c r="AY21" s="145"/>
      <c r="AZ21" s="145"/>
      <c r="BA21" s="237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</row>
    <row r="22" spans="1:114" s="20" customFormat="1" ht="43.5" customHeight="1">
      <c r="A22" s="103">
        <v>12</v>
      </c>
      <c r="B22" s="104">
        <v>4</v>
      </c>
      <c r="C22" s="105">
        <v>1</v>
      </c>
      <c r="D22" s="65" t="s">
        <v>155</v>
      </c>
      <c r="E22" s="105" t="s">
        <v>79</v>
      </c>
      <c r="F22" s="65" t="s">
        <v>19</v>
      </c>
      <c r="G22" s="65" t="s">
        <v>80</v>
      </c>
      <c r="H22" s="105">
        <v>4</v>
      </c>
      <c r="I22" s="65">
        <v>9551489094</v>
      </c>
      <c r="J22" s="65" t="s">
        <v>250</v>
      </c>
      <c r="K22" s="65" t="s">
        <v>148</v>
      </c>
      <c r="L22" s="105" t="s">
        <v>81</v>
      </c>
      <c r="M22" s="65" t="s">
        <v>19</v>
      </c>
      <c r="N22" s="65" t="s">
        <v>19</v>
      </c>
      <c r="O22" s="65" t="s">
        <v>82</v>
      </c>
      <c r="P22" s="105">
        <v>55</v>
      </c>
      <c r="Q22" s="65"/>
      <c r="R22" s="65" t="s">
        <v>144</v>
      </c>
      <c r="S22" s="215" t="s">
        <v>83</v>
      </c>
      <c r="T22" s="164">
        <v>946318</v>
      </c>
      <c r="U22" s="164" t="s">
        <v>173</v>
      </c>
      <c r="V22" s="190">
        <v>69900</v>
      </c>
      <c r="W22" s="190">
        <v>56873</v>
      </c>
      <c r="X22" s="190">
        <v>46548</v>
      </c>
      <c r="Y22" s="190">
        <v>41172</v>
      </c>
      <c r="Z22" s="190">
        <v>23443</v>
      </c>
      <c r="AA22" s="190">
        <v>12318</v>
      </c>
      <c r="AB22" s="190">
        <v>12775</v>
      </c>
      <c r="AC22" s="190">
        <v>12232</v>
      </c>
      <c r="AD22" s="190">
        <v>12111</v>
      </c>
      <c r="AE22" s="191">
        <v>41646</v>
      </c>
      <c r="AF22" s="192">
        <v>55393</v>
      </c>
      <c r="AG22" s="192">
        <v>59317</v>
      </c>
      <c r="AH22" s="181">
        <f t="shared" ref="AH22:AH26" si="15">SUM(V22:AG22)</f>
        <v>443728</v>
      </c>
      <c r="AI22" s="106" t="s">
        <v>101</v>
      </c>
      <c r="AJ22" s="65">
        <v>187</v>
      </c>
      <c r="AK22" s="65">
        <v>8760</v>
      </c>
      <c r="AL22" s="67">
        <f t="shared" si="1"/>
        <v>0</v>
      </c>
      <c r="AM22" s="68">
        <f t="shared" si="2"/>
        <v>0</v>
      </c>
      <c r="AN22" s="69">
        <v>0</v>
      </c>
      <c r="AO22" s="70">
        <f t="shared" si="13"/>
        <v>0</v>
      </c>
      <c r="AP22" s="68">
        <v>0</v>
      </c>
      <c r="AQ22" s="70">
        <f t="shared" si="3"/>
        <v>0</v>
      </c>
      <c r="AR22" s="71">
        <v>4.5999999999999999E-3</v>
      </c>
      <c r="AS22" s="73">
        <f>AR22*AJ22*AK22</f>
        <v>7535.3519999999999</v>
      </c>
      <c r="AT22" s="71">
        <v>1.8800000000000001E-2</v>
      </c>
      <c r="AU22" s="68">
        <f t="shared" si="4"/>
        <v>8342.0864000000001</v>
      </c>
      <c r="AV22" s="70">
        <f t="shared" si="5"/>
        <v>15877.438399999999</v>
      </c>
      <c r="AW22" s="70">
        <f t="shared" si="7"/>
        <v>3651.8108320000001</v>
      </c>
      <c r="AX22" s="70">
        <f t="shared" si="8"/>
        <v>19529.249231999998</v>
      </c>
      <c r="AY22" s="70">
        <f>SUM(AV22:AV26)</f>
        <v>423921.46808999998</v>
      </c>
      <c r="AZ22" s="70">
        <f>AY22*0.23</f>
        <v>97501.937660700001</v>
      </c>
      <c r="BA22" s="74">
        <f>SUM(AY22:AZ22)</f>
        <v>521423.40575069998</v>
      </c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</row>
    <row r="23" spans="1:114" s="20" customFormat="1" ht="43.5" customHeight="1">
      <c r="A23" s="107">
        <v>13</v>
      </c>
      <c r="B23" s="13">
        <v>4</v>
      </c>
      <c r="C23" s="21">
        <v>2</v>
      </c>
      <c r="D23" s="22" t="s">
        <v>155</v>
      </c>
      <c r="E23" s="21" t="s">
        <v>79</v>
      </c>
      <c r="F23" s="22" t="s">
        <v>19</v>
      </c>
      <c r="G23" s="22" t="s">
        <v>80</v>
      </c>
      <c r="H23" s="21">
        <v>4</v>
      </c>
      <c r="I23" s="22">
        <v>9551489094</v>
      </c>
      <c r="J23" s="22" t="s">
        <v>250</v>
      </c>
      <c r="K23" s="22" t="s">
        <v>144</v>
      </c>
      <c r="L23" s="21" t="s">
        <v>84</v>
      </c>
      <c r="M23" s="22" t="s">
        <v>19</v>
      </c>
      <c r="N23" s="22" t="s">
        <v>19</v>
      </c>
      <c r="O23" s="22" t="s">
        <v>85</v>
      </c>
      <c r="P23" s="21">
        <v>14</v>
      </c>
      <c r="Q23" s="22"/>
      <c r="R23" s="22" t="s">
        <v>144</v>
      </c>
      <c r="S23" s="216">
        <v>1460000730</v>
      </c>
      <c r="T23" s="165">
        <v>5512025</v>
      </c>
      <c r="U23" s="165" t="s">
        <v>173</v>
      </c>
      <c r="V23" s="193">
        <v>31313</v>
      </c>
      <c r="W23" s="193">
        <v>25977</v>
      </c>
      <c r="X23" s="193">
        <v>20685</v>
      </c>
      <c r="Y23" s="193">
        <v>17698</v>
      </c>
      <c r="Z23" s="193">
        <v>9747</v>
      </c>
      <c r="AA23" s="193">
        <v>4619</v>
      </c>
      <c r="AB23" s="193">
        <v>4123</v>
      </c>
      <c r="AC23" s="193">
        <v>4830</v>
      </c>
      <c r="AD23" s="193">
        <v>4675</v>
      </c>
      <c r="AE23" s="194">
        <v>14447</v>
      </c>
      <c r="AF23" s="194">
        <v>21465</v>
      </c>
      <c r="AG23" s="194">
        <v>25883</v>
      </c>
      <c r="AH23" s="195">
        <f t="shared" si="15"/>
        <v>185462</v>
      </c>
      <c r="AI23" s="21" t="s">
        <v>71</v>
      </c>
      <c r="AJ23" s="22"/>
      <c r="AK23" s="22"/>
      <c r="AL23" s="43">
        <f t="shared" si="1"/>
        <v>0</v>
      </c>
      <c r="AM23" s="38">
        <f t="shared" si="2"/>
        <v>0</v>
      </c>
      <c r="AN23" s="44">
        <v>0</v>
      </c>
      <c r="AO23" s="36">
        <f t="shared" si="13"/>
        <v>0</v>
      </c>
      <c r="AP23" s="38">
        <v>0</v>
      </c>
      <c r="AQ23" s="36">
        <f t="shared" si="3"/>
        <v>0</v>
      </c>
      <c r="AR23" s="36">
        <v>161.01</v>
      </c>
      <c r="AS23" s="36">
        <f t="shared" ref="AS23" si="16">AR23*12</f>
        <v>1932.12</v>
      </c>
      <c r="AT23" s="40">
        <v>3.0939999999999999E-2</v>
      </c>
      <c r="AU23" s="38">
        <f t="shared" si="4"/>
        <v>5738.1942799999997</v>
      </c>
      <c r="AV23" s="36">
        <f t="shared" si="5"/>
        <v>7670.3142799999996</v>
      </c>
      <c r="AW23" s="36">
        <f t="shared" si="7"/>
        <v>1764.1722844000001</v>
      </c>
      <c r="AX23" s="36">
        <f t="shared" si="8"/>
        <v>9434.4865644000001</v>
      </c>
      <c r="AY23" s="36"/>
      <c r="AZ23" s="36"/>
      <c r="BA23" s="108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</row>
    <row r="24" spans="1:114" s="20" customFormat="1" ht="43.5" customHeight="1">
      <c r="A24" s="107">
        <v>14</v>
      </c>
      <c r="B24" s="13">
        <v>4</v>
      </c>
      <c r="C24" s="21">
        <v>3</v>
      </c>
      <c r="D24" s="22" t="s">
        <v>155</v>
      </c>
      <c r="E24" s="21" t="s">
        <v>79</v>
      </c>
      <c r="F24" s="22" t="s">
        <v>19</v>
      </c>
      <c r="G24" s="22" t="s">
        <v>80</v>
      </c>
      <c r="H24" s="21">
        <v>4</v>
      </c>
      <c r="I24" s="22">
        <v>9551489094</v>
      </c>
      <c r="J24" s="22" t="s">
        <v>250</v>
      </c>
      <c r="K24" s="22" t="s">
        <v>149</v>
      </c>
      <c r="L24" s="21" t="s">
        <v>86</v>
      </c>
      <c r="M24" s="22" t="s">
        <v>19</v>
      </c>
      <c r="N24" s="22" t="s">
        <v>19</v>
      </c>
      <c r="O24" s="22" t="s">
        <v>80</v>
      </c>
      <c r="P24" s="21" t="s">
        <v>87</v>
      </c>
      <c r="Q24" s="22"/>
      <c r="R24" s="22" t="s">
        <v>149</v>
      </c>
      <c r="S24" s="216" t="s">
        <v>88</v>
      </c>
      <c r="T24" s="165">
        <v>150403</v>
      </c>
      <c r="U24" s="165" t="s">
        <v>173</v>
      </c>
      <c r="V24" s="193">
        <v>1554601</v>
      </c>
      <c r="W24" s="193">
        <v>1340281</v>
      </c>
      <c r="X24" s="193">
        <v>1067508</v>
      </c>
      <c r="Y24" s="193">
        <v>991869</v>
      </c>
      <c r="Z24" s="193">
        <v>607017</v>
      </c>
      <c r="AA24" s="193">
        <v>264051</v>
      </c>
      <c r="AB24" s="193">
        <v>254919</v>
      </c>
      <c r="AC24" s="193">
        <v>258364</v>
      </c>
      <c r="AD24" s="196">
        <v>256507</v>
      </c>
      <c r="AE24" s="194">
        <v>803909</v>
      </c>
      <c r="AF24" s="194">
        <v>1141952</v>
      </c>
      <c r="AG24" s="194">
        <v>1356682</v>
      </c>
      <c r="AH24" s="195">
        <f t="shared" si="15"/>
        <v>9897660</v>
      </c>
      <c r="AI24" s="21" t="s">
        <v>107</v>
      </c>
      <c r="AJ24" s="22">
        <v>2633</v>
      </c>
      <c r="AK24" s="22">
        <v>8760</v>
      </c>
      <c r="AL24" s="43">
        <f t="shared" si="1"/>
        <v>0</v>
      </c>
      <c r="AM24" s="38">
        <f t="shared" si="2"/>
        <v>0</v>
      </c>
      <c r="AN24" s="44">
        <v>0</v>
      </c>
      <c r="AO24" s="36">
        <f t="shared" si="13"/>
        <v>0</v>
      </c>
      <c r="AP24" s="38">
        <v>0</v>
      </c>
      <c r="AQ24" s="36">
        <f t="shared" si="3"/>
        <v>0</v>
      </c>
      <c r="AR24" s="40">
        <v>4.4400000000000004E-3</v>
      </c>
      <c r="AS24" s="39">
        <f>AR24*AJ24*AK24</f>
        <v>102408.95520000001</v>
      </c>
      <c r="AT24" s="40">
        <v>1.8769999999999998E-2</v>
      </c>
      <c r="AU24" s="38">
        <f t="shared" si="4"/>
        <v>185779.07819999999</v>
      </c>
      <c r="AV24" s="36">
        <f t="shared" si="5"/>
        <v>288188.03340000001</v>
      </c>
      <c r="AW24" s="36">
        <f t="shared" si="7"/>
        <v>66283.247682000001</v>
      </c>
      <c r="AX24" s="36">
        <f t="shared" si="8"/>
        <v>354471.281082</v>
      </c>
      <c r="AY24" s="36"/>
      <c r="AZ24" s="36"/>
      <c r="BA24" s="108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</row>
    <row r="25" spans="1:114" s="20" customFormat="1" ht="43.5" customHeight="1">
      <c r="A25" s="107">
        <v>15</v>
      </c>
      <c r="B25" s="13">
        <v>4</v>
      </c>
      <c r="C25" s="21">
        <v>4</v>
      </c>
      <c r="D25" s="22" t="s">
        <v>155</v>
      </c>
      <c r="E25" s="21" t="s">
        <v>79</v>
      </c>
      <c r="F25" s="22" t="s">
        <v>19</v>
      </c>
      <c r="G25" s="22" t="s">
        <v>80</v>
      </c>
      <c r="H25" s="21">
        <v>4</v>
      </c>
      <c r="I25" s="22">
        <v>9551489094</v>
      </c>
      <c r="J25" s="22" t="s">
        <v>250</v>
      </c>
      <c r="K25" s="22" t="s">
        <v>50</v>
      </c>
      <c r="L25" s="21" t="s">
        <v>86</v>
      </c>
      <c r="M25" s="22" t="s">
        <v>19</v>
      </c>
      <c r="N25" s="22" t="s">
        <v>19</v>
      </c>
      <c r="O25" s="22" t="s">
        <v>80</v>
      </c>
      <c r="P25" s="21">
        <v>6</v>
      </c>
      <c r="Q25" s="22"/>
      <c r="R25" s="22" t="s">
        <v>50</v>
      </c>
      <c r="S25" s="216" t="s">
        <v>89</v>
      </c>
      <c r="T25" s="165">
        <v>994266</v>
      </c>
      <c r="U25" s="165" t="s">
        <v>173</v>
      </c>
      <c r="V25" s="193">
        <v>98860</v>
      </c>
      <c r="W25" s="193">
        <v>81932</v>
      </c>
      <c r="X25" s="193">
        <v>73550</v>
      </c>
      <c r="Y25" s="193">
        <v>66389</v>
      </c>
      <c r="Z25" s="193">
        <v>35680</v>
      </c>
      <c r="AA25" s="193">
        <v>15150</v>
      </c>
      <c r="AB25" s="193">
        <v>14843</v>
      </c>
      <c r="AC25" s="196">
        <v>14477</v>
      </c>
      <c r="AD25" s="196">
        <v>27841</v>
      </c>
      <c r="AE25" s="197">
        <v>54873</v>
      </c>
      <c r="AF25" s="194">
        <v>67325</v>
      </c>
      <c r="AG25" s="194">
        <v>86922</v>
      </c>
      <c r="AH25" s="195">
        <f t="shared" si="15"/>
        <v>637842</v>
      </c>
      <c r="AI25" s="23" t="s">
        <v>101</v>
      </c>
      <c r="AJ25" s="22">
        <v>219</v>
      </c>
      <c r="AK25" s="22">
        <v>8760</v>
      </c>
      <c r="AL25" s="43">
        <f t="shared" si="1"/>
        <v>0</v>
      </c>
      <c r="AM25" s="38">
        <f t="shared" si="2"/>
        <v>0</v>
      </c>
      <c r="AN25" s="44">
        <v>0</v>
      </c>
      <c r="AO25" s="36">
        <f t="shared" si="13"/>
        <v>0</v>
      </c>
      <c r="AP25" s="38">
        <v>0</v>
      </c>
      <c r="AQ25" s="36">
        <f t="shared" si="3"/>
        <v>0</v>
      </c>
      <c r="AR25" s="40">
        <v>4.5999999999999999E-3</v>
      </c>
      <c r="AS25" s="39">
        <f>AR25*AJ25*AK25</f>
        <v>8824.8240000000005</v>
      </c>
      <c r="AT25" s="40">
        <v>1.8800000000000001E-2</v>
      </c>
      <c r="AU25" s="38">
        <f t="shared" si="4"/>
        <v>11991.429600000001</v>
      </c>
      <c r="AV25" s="36">
        <f t="shared" si="5"/>
        <v>20816.253600000004</v>
      </c>
      <c r="AW25" s="36">
        <f t="shared" si="7"/>
        <v>4787.7383280000013</v>
      </c>
      <c r="AX25" s="36">
        <f t="shared" si="8"/>
        <v>25603.991928000003</v>
      </c>
      <c r="AY25" s="36"/>
      <c r="AZ25" s="36"/>
      <c r="BA25" s="108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</row>
    <row r="26" spans="1:114" s="20" customFormat="1" ht="43.5" customHeight="1" thickBot="1">
      <c r="A26" s="109">
        <v>16</v>
      </c>
      <c r="B26" s="110">
        <v>4</v>
      </c>
      <c r="C26" s="110">
        <v>5</v>
      </c>
      <c r="D26" s="75" t="s">
        <v>155</v>
      </c>
      <c r="E26" s="110" t="s">
        <v>79</v>
      </c>
      <c r="F26" s="75" t="s">
        <v>19</v>
      </c>
      <c r="G26" s="75" t="s">
        <v>80</v>
      </c>
      <c r="H26" s="110">
        <v>4</v>
      </c>
      <c r="I26" s="75">
        <v>9551489094</v>
      </c>
      <c r="J26" s="75" t="s">
        <v>250</v>
      </c>
      <c r="K26" s="75" t="s">
        <v>144</v>
      </c>
      <c r="L26" s="110" t="s">
        <v>86</v>
      </c>
      <c r="M26" s="75" t="s">
        <v>19</v>
      </c>
      <c r="N26" s="75" t="s">
        <v>19</v>
      </c>
      <c r="O26" s="75" t="s">
        <v>80</v>
      </c>
      <c r="P26" s="110">
        <v>4</v>
      </c>
      <c r="Q26" s="75"/>
      <c r="R26" s="75" t="s">
        <v>144</v>
      </c>
      <c r="S26" s="217" t="s">
        <v>90</v>
      </c>
      <c r="T26" s="166" t="s">
        <v>91</v>
      </c>
      <c r="U26" s="166" t="s">
        <v>173</v>
      </c>
      <c r="V26" s="198">
        <v>321655</v>
      </c>
      <c r="W26" s="198">
        <v>307759</v>
      </c>
      <c r="X26" s="198">
        <v>307759</v>
      </c>
      <c r="Y26" s="198">
        <v>201700</v>
      </c>
      <c r="Z26" s="198">
        <v>201700</v>
      </c>
      <c r="AA26" s="198">
        <v>120130</v>
      </c>
      <c r="AB26" s="198">
        <v>105180</v>
      </c>
      <c r="AC26" s="198">
        <v>105180</v>
      </c>
      <c r="AD26" s="198">
        <v>134664</v>
      </c>
      <c r="AE26" s="199">
        <v>134664</v>
      </c>
      <c r="AF26" s="199">
        <v>155883</v>
      </c>
      <c r="AG26" s="199">
        <v>264259</v>
      </c>
      <c r="AH26" s="183">
        <f t="shared" si="15"/>
        <v>2360533</v>
      </c>
      <c r="AI26" s="110" t="s">
        <v>107</v>
      </c>
      <c r="AJ26" s="75">
        <v>1210</v>
      </c>
      <c r="AK26" s="75">
        <v>8760</v>
      </c>
      <c r="AL26" s="76">
        <f t="shared" si="1"/>
        <v>0</v>
      </c>
      <c r="AM26" s="77">
        <f t="shared" si="2"/>
        <v>0</v>
      </c>
      <c r="AN26" s="78">
        <v>0</v>
      </c>
      <c r="AO26" s="79">
        <f t="shared" si="13"/>
        <v>0</v>
      </c>
      <c r="AP26" s="77">
        <v>0</v>
      </c>
      <c r="AQ26" s="79">
        <f t="shared" si="3"/>
        <v>0</v>
      </c>
      <c r="AR26" s="80">
        <v>4.4400000000000004E-3</v>
      </c>
      <c r="AS26" s="111">
        <f>AR26*AJ26*AK26</f>
        <v>47062.224000000009</v>
      </c>
      <c r="AT26" s="80">
        <v>1.8769999999999998E-2</v>
      </c>
      <c r="AU26" s="77">
        <f t="shared" si="4"/>
        <v>44307.204409999998</v>
      </c>
      <c r="AV26" s="79">
        <f t="shared" si="5"/>
        <v>91369.428410000008</v>
      </c>
      <c r="AW26" s="79">
        <f t="shared" si="7"/>
        <v>21014.968534300002</v>
      </c>
      <c r="AX26" s="79">
        <f t="shared" si="8"/>
        <v>112384.39694430001</v>
      </c>
      <c r="AY26" s="79"/>
      <c r="AZ26" s="79"/>
      <c r="BA26" s="8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</row>
    <row r="27" spans="1:114" ht="45" customHeight="1">
      <c r="A27" s="252">
        <v>17</v>
      </c>
      <c r="B27" s="226">
        <v>5</v>
      </c>
      <c r="C27" s="226">
        <v>1</v>
      </c>
      <c r="D27" s="227" t="s">
        <v>28</v>
      </c>
      <c r="E27" s="226" t="s">
        <v>29</v>
      </c>
      <c r="F27" s="227" t="s">
        <v>19</v>
      </c>
      <c r="G27" s="227" t="s">
        <v>30</v>
      </c>
      <c r="H27" s="226">
        <v>14</v>
      </c>
      <c r="I27" s="227">
        <v>8522184546</v>
      </c>
      <c r="J27" s="227" t="s">
        <v>249</v>
      </c>
      <c r="K27" s="227" t="s">
        <v>31</v>
      </c>
      <c r="L27" s="226" t="s">
        <v>32</v>
      </c>
      <c r="M27" s="227" t="s">
        <v>33</v>
      </c>
      <c r="N27" s="227" t="s">
        <v>33</v>
      </c>
      <c r="O27" s="227" t="s">
        <v>34</v>
      </c>
      <c r="P27" s="226">
        <v>1</v>
      </c>
      <c r="Q27" s="227"/>
      <c r="R27" s="227" t="s">
        <v>31</v>
      </c>
      <c r="S27" s="228">
        <v>1402764129</v>
      </c>
      <c r="T27" s="228">
        <v>26654468</v>
      </c>
      <c r="U27" s="228" t="s">
        <v>173</v>
      </c>
      <c r="V27" s="253">
        <v>10572</v>
      </c>
      <c r="W27" s="253">
        <v>7519</v>
      </c>
      <c r="X27" s="253">
        <v>7519</v>
      </c>
      <c r="Y27" s="253">
        <v>4390</v>
      </c>
      <c r="Z27" s="253">
        <v>4274</v>
      </c>
      <c r="AA27" s="253">
        <v>1651</v>
      </c>
      <c r="AB27" s="253">
        <v>909</v>
      </c>
      <c r="AC27" s="253">
        <v>910</v>
      </c>
      <c r="AD27" s="253">
        <v>1819</v>
      </c>
      <c r="AE27" s="253">
        <v>6075</v>
      </c>
      <c r="AF27" s="253">
        <v>6075</v>
      </c>
      <c r="AG27" s="253">
        <v>10571</v>
      </c>
      <c r="AH27" s="210">
        <f>SUM(V27:AG27)</f>
        <v>62284</v>
      </c>
      <c r="AI27" s="226" t="s">
        <v>21</v>
      </c>
      <c r="AJ27" s="227"/>
      <c r="AK27" s="227"/>
      <c r="AL27" s="134">
        <f t="shared" si="1"/>
        <v>0</v>
      </c>
      <c r="AM27" s="135">
        <f t="shared" si="2"/>
        <v>0</v>
      </c>
      <c r="AN27" s="69">
        <v>0</v>
      </c>
      <c r="AO27" s="136">
        <f>AN27*12</f>
        <v>0</v>
      </c>
      <c r="AP27" s="135">
        <v>0</v>
      </c>
      <c r="AQ27" s="136">
        <f t="shared" si="3"/>
        <v>0</v>
      </c>
      <c r="AR27" s="136">
        <v>29.09</v>
      </c>
      <c r="AS27" s="136">
        <f>AR27*12</f>
        <v>349.08</v>
      </c>
      <c r="AT27" s="254">
        <v>3.2390000000000002E-2</v>
      </c>
      <c r="AU27" s="135">
        <f t="shared" si="4"/>
        <v>2017.3787600000001</v>
      </c>
      <c r="AV27" s="136">
        <f t="shared" si="5"/>
        <v>2366.45876</v>
      </c>
      <c r="AW27" s="136">
        <f t="shared" si="7"/>
        <v>544.28551479999999</v>
      </c>
      <c r="AX27" s="136">
        <f t="shared" si="8"/>
        <v>2910.7442747999999</v>
      </c>
      <c r="AY27" s="136">
        <f>SUM(AV27:AV39)</f>
        <v>41868.669870000005</v>
      </c>
      <c r="AZ27" s="136">
        <f>AY27*0.23</f>
        <v>9629.7940701000025</v>
      </c>
      <c r="BA27" s="138">
        <f>SUM(AY27:AZ27)</f>
        <v>51498.463940100009</v>
      </c>
    </row>
    <row r="28" spans="1:114" ht="45">
      <c r="A28" s="154">
        <v>18</v>
      </c>
      <c r="B28" s="19">
        <v>5</v>
      </c>
      <c r="C28" s="19">
        <v>2</v>
      </c>
      <c r="D28" s="17" t="s">
        <v>28</v>
      </c>
      <c r="E28" s="19" t="s">
        <v>29</v>
      </c>
      <c r="F28" s="17" t="s">
        <v>19</v>
      </c>
      <c r="G28" s="17" t="s">
        <v>30</v>
      </c>
      <c r="H28" s="19">
        <v>14</v>
      </c>
      <c r="I28" s="17">
        <v>8522184546</v>
      </c>
      <c r="J28" s="17" t="s">
        <v>249</v>
      </c>
      <c r="K28" s="17" t="s">
        <v>31</v>
      </c>
      <c r="L28" s="19" t="s">
        <v>35</v>
      </c>
      <c r="M28" s="17" t="s">
        <v>36</v>
      </c>
      <c r="N28" s="17" t="s">
        <v>36</v>
      </c>
      <c r="O28" s="17" t="s">
        <v>37</v>
      </c>
      <c r="P28" s="19" t="s">
        <v>38</v>
      </c>
      <c r="Q28" s="17">
        <v>5</v>
      </c>
      <c r="R28" s="17" t="s">
        <v>31</v>
      </c>
      <c r="S28" s="168">
        <v>1402449136</v>
      </c>
      <c r="T28" s="168">
        <v>128332</v>
      </c>
      <c r="U28" s="168" t="s">
        <v>173</v>
      </c>
      <c r="V28" s="255">
        <v>981</v>
      </c>
      <c r="W28" s="255">
        <v>981</v>
      </c>
      <c r="X28" s="255">
        <v>981</v>
      </c>
      <c r="Y28" s="255">
        <v>766</v>
      </c>
      <c r="Z28" s="255">
        <v>766</v>
      </c>
      <c r="AA28" s="255">
        <v>766</v>
      </c>
      <c r="AB28" s="255">
        <v>766</v>
      </c>
      <c r="AC28" s="255">
        <v>766</v>
      </c>
      <c r="AD28" s="255">
        <v>851</v>
      </c>
      <c r="AE28" s="255">
        <v>850</v>
      </c>
      <c r="AF28" s="255">
        <v>851</v>
      </c>
      <c r="AG28" s="255">
        <v>850</v>
      </c>
      <c r="AH28" s="187">
        <f>SUM(V28:AG28)</f>
        <v>10175</v>
      </c>
      <c r="AI28" s="19" t="s">
        <v>39</v>
      </c>
      <c r="AJ28" s="17"/>
      <c r="AK28" s="17"/>
      <c r="AL28" s="48">
        <f t="shared" si="1"/>
        <v>0</v>
      </c>
      <c r="AM28" s="45">
        <f t="shared" si="2"/>
        <v>0</v>
      </c>
      <c r="AN28" s="44">
        <v>0</v>
      </c>
      <c r="AO28" s="46">
        <f t="shared" ref="AO28:AO49" si="17">AN28*12</f>
        <v>0</v>
      </c>
      <c r="AP28" s="45">
        <v>0</v>
      </c>
      <c r="AQ28" s="46">
        <f t="shared" si="3"/>
        <v>0</v>
      </c>
      <c r="AR28" s="46">
        <v>8.85</v>
      </c>
      <c r="AS28" s="46">
        <f t="shared" ref="AS28:AS42" si="18">AR28*12</f>
        <v>106.19999999999999</v>
      </c>
      <c r="AT28" s="51">
        <v>3.3450000000000001E-2</v>
      </c>
      <c r="AU28" s="45">
        <f t="shared" si="4"/>
        <v>340.35374999999999</v>
      </c>
      <c r="AV28" s="46">
        <f t="shared" si="5"/>
        <v>446.55374999999998</v>
      </c>
      <c r="AW28" s="46">
        <f t="shared" si="7"/>
        <v>102.7073625</v>
      </c>
      <c r="AX28" s="46">
        <f t="shared" si="8"/>
        <v>549.26111249999997</v>
      </c>
      <c r="AY28" s="46"/>
      <c r="AZ28" s="46"/>
      <c r="BA28" s="256"/>
    </row>
    <row r="29" spans="1:114" ht="45">
      <c r="A29" s="154">
        <v>19</v>
      </c>
      <c r="B29" s="19">
        <v>5</v>
      </c>
      <c r="C29" s="19">
        <v>3</v>
      </c>
      <c r="D29" s="17" t="s">
        <v>28</v>
      </c>
      <c r="E29" s="19" t="s">
        <v>29</v>
      </c>
      <c r="F29" s="17" t="s">
        <v>19</v>
      </c>
      <c r="G29" s="17" t="s">
        <v>30</v>
      </c>
      <c r="H29" s="19">
        <v>14</v>
      </c>
      <c r="I29" s="17">
        <v>8522184546</v>
      </c>
      <c r="J29" s="17" t="s">
        <v>249</v>
      </c>
      <c r="K29" s="17" t="s">
        <v>31</v>
      </c>
      <c r="L29" s="19" t="s">
        <v>40</v>
      </c>
      <c r="M29" s="17" t="s">
        <v>41</v>
      </c>
      <c r="N29" s="17" t="s">
        <v>41</v>
      </c>
      <c r="O29" s="17" t="s">
        <v>42</v>
      </c>
      <c r="P29" s="19">
        <v>6</v>
      </c>
      <c r="Q29" s="17"/>
      <c r="R29" s="17" t="s">
        <v>31</v>
      </c>
      <c r="S29" s="168">
        <v>1402400112</v>
      </c>
      <c r="T29" s="168">
        <v>127031</v>
      </c>
      <c r="U29" s="168" t="s">
        <v>173</v>
      </c>
      <c r="V29" s="255">
        <v>11943</v>
      </c>
      <c r="W29" s="255">
        <v>11942</v>
      </c>
      <c r="X29" s="255">
        <v>12422</v>
      </c>
      <c r="Y29" s="255">
        <v>5295</v>
      </c>
      <c r="Z29" s="255">
        <v>3197</v>
      </c>
      <c r="AA29" s="255">
        <v>2305</v>
      </c>
      <c r="AB29" s="255">
        <v>485</v>
      </c>
      <c r="AC29" s="255">
        <v>79</v>
      </c>
      <c r="AD29" s="255">
        <v>1292</v>
      </c>
      <c r="AE29" s="255">
        <v>1293</v>
      </c>
      <c r="AF29" s="255">
        <v>6161</v>
      </c>
      <c r="AG29" s="255">
        <v>6161</v>
      </c>
      <c r="AH29" s="187">
        <f>SUM(V29:AG29)</f>
        <v>62575</v>
      </c>
      <c r="AI29" s="19" t="s">
        <v>21</v>
      </c>
      <c r="AJ29" s="17"/>
      <c r="AK29" s="17"/>
      <c r="AL29" s="48">
        <f t="shared" si="1"/>
        <v>0</v>
      </c>
      <c r="AM29" s="45">
        <f t="shared" si="2"/>
        <v>0</v>
      </c>
      <c r="AN29" s="44">
        <v>0</v>
      </c>
      <c r="AO29" s="46">
        <f t="shared" si="17"/>
        <v>0</v>
      </c>
      <c r="AP29" s="45">
        <v>0</v>
      </c>
      <c r="AQ29" s="46">
        <f t="shared" si="3"/>
        <v>0</v>
      </c>
      <c r="AR29" s="46">
        <v>29.09</v>
      </c>
      <c r="AS29" s="46">
        <f t="shared" si="18"/>
        <v>349.08</v>
      </c>
      <c r="AT29" s="47">
        <v>3.2390000000000002E-2</v>
      </c>
      <c r="AU29" s="45">
        <f t="shared" si="4"/>
        <v>2026.8042500000001</v>
      </c>
      <c r="AV29" s="46">
        <f t="shared" si="5"/>
        <v>2375.8842500000001</v>
      </c>
      <c r="AW29" s="46">
        <f t="shared" si="7"/>
        <v>546.45337749999999</v>
      </c>
      <c r="AX29" s="46">
        <f t="shared" si="8"/>
        <v>2922.3376275000001</v>
      </c>
      <c r="AY29" s="46"/>
      <c r="AZ29" s="46"/>
      <c r="BA29" s="256"/>
      <c r="BS29" s="3"/>
      <c r="BT29" s="3"/>
      <c r="BU29" s="3"/>
      <c r="BV29" s="3"/>
      <c r="BW29" s="3"/>
      <c r="BX29" s="3"/>
    </row>
    <row r="30" spans="1:114" ht="45">
      <c r="A30" s="154">
        <v>20</v>
      </c>
      <c r="B30" s="19">
        <v>5</v>
      </c>
      <c r="C30" s="19">
        <v>4</v>
      </c>
      <c r="D30" s="17" t="s">
        <v>28</v>
      </c>
      <c r="E30" s="19" t="s">
        <v>29</v>
      </c>
      <c r="F30" s="17" t="s">
        <v>19</v>
      </c>
      <c r="G30" s="17" t="s">
        <v>30</v>
      </c>
      <c r="H30" s="19">
        <v>14</v>
      </c>
      <c r="I30" s="17">
        <v>8522184546</v>
      </c>
      <c r="J30" s="17" t="s">
        <v>249</v>
      </c>
      <c r="K30" s="17" t="s">
        <v>31</v>
      </c>
      <c r="L30" s="19" t="s">
        <v>43</v>
      </c>
      <c r="M30" s="17" t="s">
        <v>44</v>
      </c>
      <c r="N30" s="17" t="s">
        <v>44</v>
      </c>
      <c r="O30" s="17" t="s">
        <v>45</v>
      </c>
      <c r="P30" s="19" t="s">
        <v>46</v>
      </c>
      <c r="Q30" s="17"/>
      <c r="R30" s="17" t="s">
        <v>31</v>
      </c>
      <c r="S30" s="168">
        <v>1402105162</v>
      </c>
      <c r="T30" s="168">
        <v>101066</v>
      </c>
      <c r="U30" s="168" t="s">
        <v>173</v>
      </c>
      <c r="V30" s="255">
        <v>15650</v>
      </c>
      <c r="W30" s="255">
        <v>15650</v>
      </c>
      <c r="X30" s="255">
        <v>8604</v>
      </c>
      <c r="Y30" s="255">
        <v>4312</v>
      </c>
      <c r="Z30" s="255">
        <v>3007</v>
      </c>
      <c r="AA30" s="255">
        <v>2660</v>
      </c>
      <c r="AB30" s="255">
        <v>1109</v>
      </c>
      <c r="AC30" s="255">
        <v>1642</v>
      </c>
      <c r="AD30" s="255">
        <v>3167</v>
      </c>
      <c r="AE30" s="255">
        <v>3168</v>
      </c>
      <c r="AF30" s="255">
        <v>10462</v>
      </c>
      <c r="AG30" s="255">
        <v>10462</v>
      </c>
      <c r="AH30" s="187">
        <f t="shared" ref="AH30:AH36" si="19">SUM(V30:AG30)</f>
        <v>79893</v>
      </c>
      <c r="AI30" s="19" t="s">
        <v>21</v>
      </c>
      <c r="AJ30" s="17"/>
      <c r="AK30" s="17"/>
      <c r="AL30" s="48">
        <f t="shared" si="1"/>
        <v>0</v>
      </c>
      <c r="AM30" s="45">
        <f t="shared" si="2"/>
        <v>0</v>
      </c>
      <c r="AN30" s="44">
        <v>0</v>
      </c>
      <c r="AO30" s="46">
        <f t="shared" si="17"/>
        <v>0</v>
      </c>
      <c r="AP30" s="45">
        <v>0</v>
      </c>
      <c r="AQ30" s="46">
        <f t="shared" si="3"/>
        <v>0</v>
      </c>
      <c r="AR30" s="46">
        <v>29.09</v>
      </c>
      <c r="AS30" s="46">
        <f t="shared" si="18"/>
        <v>349.08</v>
      </c>
      <c r="AT30" s="47">
        <v>3.2390000000000002E-2</v>
      </c>
      <c r="AU30" s="45">
        <f t="shared" si="4"/>
        <v>2587.7342700000004</v>
      </c>
      <c r="AV30" s="46">
        <f t="shared" si="5"/>
        <v>2936.8142700000003</v>
      </c>
      <c r="AW30" s="46">
        <f t="shared" si="7"/>
        <v>675.46728210000015</v>
      </c>
      <c r="AX30" s="46">
        <f t="shared" si="8"/>
        <v>3612.2815521000002</v>
      </c>
      <c r="AY30" s="46"/>
      <c r="AZ30" s="46"/>
      <c r="BA30" s="256"/>
      <c r="BS30" s="3"/>
      <c r="BT30" s="3"/>
      <c r="BU30" s="3"/>
      <c r="BV30" s="3"/>
      <c r="BW30" s="3"/>
      <c r="BX30" s="3"/>
    </row>
    <row r="31" spans="1:114" ht="45">
      <c r="A31" s="154">
        <v>21</v>
      </c>
      <c r="B31" s="19">
        <v>5</v>
      </c>
      <c r="C31" s="19">
        <v>5</v>
      </c>
      <c r="D31" s="17" t="s">
        <v>28</v>
      </c>
      <c r="E31" s="19" t="s">
        <v>29</v>
      </c>
      <c r="F31" s="17" t="s">
        <v>19</v>
      </c>
      <c r="G31" s="17" t="s">
        <v>30</v>
      </c>
      <c r="H31" s="19">
        <v>14</v>
      </c>
      <c r="I31" s="17">
        <v>8522184546</v>
      </c>
      <c r="J31" s="17" t="s">
        <v>249</v>
      </c>
      <c r="K31" s="17" t="s">
        <v>31</v>
      </c>
      <c r="L31" s="19" t="s">
        <v>47</v>
      </c>
      <c r="M31" s="17" t="s">
        <v>48</v>
      </c>
      <c r="N31" s="17" t="s">
        <v>48</v>
      </c>
      <c r="O31" s="17" t="s">
        <v>49</v>
      </c>
      <c r="P31" s="19">
        <v>19</v>
      </c>
      <c r="Q31" s="17"/>
      <c r="R31" s="17" t="s">
        <v>31</v>
      </c>
      <c r="S31" s="168">
        <v>1401819101</v>
      </c>
      <c r="T31" s="168">
        <v>6739</v>
      </c>
      <c r="U31" s="168" t="s">
        <v>173</v>
      </c>
      <c r="V31" s="255">
        <v>4254</v>
      </c>
      <c r="W31" s="255">
        <v>4254</v>
      </c>
      <c r="X31" s="255">
        <v>5147</v>
      </c>
      <c r="Y31" s="255">
        <v>1687</v>
      </c>
      <c r="Z31" s="255">
        <v>1502</v>
      </c>
      <c r="AA31" s="255">
        <v>589</v>
      </c>
      <c r="AB31" s="255">
        <v>116</v>
      </c>
      <c r="AC31" s="255">
        <v>492</v>
      </c>
      <c r="AD31" s="255">
        <v>429</v>
      </c>
      <c r="AE31" s="255">
        <v>430</v>
      </c>
      <c r="AF31" s="255">
        <v>2913</v>
      </c>
      <c r="AG31" s="255">
        <v>2914</v>
      </c>
      <c r="AH31" s="187">
        <f t="shared" si="19"/>
        <v>24727</v>
      </c>
      <c r="AI31" s="19" t="s">
        <v>21</v>
      </c>
      <c r="AJ31" s="17"/>
      <c r="AK31" s="17"/>
      <c r="AL31" s="48">
        <f t="shared" si="1"/>
        <v>0</v>
      </c>
      <c r="AM31" s="45">
        <f t="shared" si="2"/>
        <v>0</v>
      </c>
      <c r="AN31" s="44">
        <v>0</v>
      </c>
      <c r="AO31" s="46">
        <f t="shared" si="17"/>
        <v>0</v>
      </c>
      <c r="AP31" s="45">
        <v>0</v>
      </c>
      <c r="AQ31" s="46">
        <f t="shared" si="3"/>
        <v>0</v>
      </c>
      <c r="AR31" s="46">
        <v>29.09</v>
      </c>
      <c r="AS31" s="46">
        <f t="shared" si="18"/>
        <v>349.08</v>
      </c>
      <c r="AT31" s="47">
        <v>3.2390000000000002E-2</v>
      </c>
      <c r="AU31" s="45">
        <f t="shared" si="4"/>
        <v>800.90753000000007</v>
      </c>
      <c r="AV31" s="46">
        <f t="shared" si="5"/>
        <v>1149.9875300000001</v>
      </c>
      <c r="AW31" s="46">
        <f t="shared" si="7"/>
        <v>264.49713190000006</v>
      </c>
      <c r="AX31" s="46">
        <f t="shared" si="8"/>
        <v>1414.4846619000002</v>
      </c>
      <c r="AY31" s="46"/>
      <c r="AZ31" s="46"/>
      <c r="BA31" s="256"/>
      <c r="BS31" s="3"/>
      <c r="BT31" s="3"/>
      <c r="BU31" s="3"/>
      <c r="BV31" s="3"/>
      <c r="BW31" s="3"/>
      <c r="BX31" s="3"/>
    </row>
    <row r="32" spans="1:114" ht="45">
      <c r="A32" s="154">
        <v>22</v>
      </c>
      <c r="B32" s="19">
        <v>5</v>
      </c>
      <c r="C32" s="19">
        <v>6</v>
      </c>
      <c r="D32" s="17" t="s">
        <v>28</v>
      </c>
      <c r="E32" s="19" t="s">
        <v>29</v>
      </c>
      <c r="F32" s="17" t="s">
        <v>19</v>
      </c>
      <c r="G32" s="17" t="s">
        <v>30</v>
      </c>
      <c r="H32" s="19">
        <v>14</v>
      </c>
      <c r="I32" s="17">
        <v>8522184546</v>
      </c>
      <c r="J32" s="17" t="s">
        <v>249</v>
      </c>
      <c r="K32" s="17" t="s">
        <v>50</v>
      </c>
      <c r="L32" s="19" t="s">
        <v>51</v>
      </c>
      <c r="M32" s="17" t="s">
        <v>22</v>
      </c>
      <c r="N32" s="17" t="s">
        <v>22</v>
      </c>
      <c r="O32" s="17" t="s">
        <v>52</v>
      </c>
      <c r="P32" s="19" t="s">
        <v>53</v>
      </c>
      <c r="Q32" s="17"/>
      <c r="R32" s="17" t="s">
        <v>50</v>
      </c>
      <c r="S32" s="168">
        <v>1401949050</v>
      </c>
      <c r="T32" s="168">
        <v>18618</v>
      </c>
      <c r="U32" s="168" t="s">
        <v>173</v>
      </c>
      <c r="V32" s="255">
        <v>11174</v>
      </c>
      <c r="W32" s="255">
        <v>11173</v>
      </c>
      <c r="X32" s="255">
        <v>16293</v>
      </c>
      <c r="Y32" s="255">
        <v>4679</v>
      </c>
      <c r="Z32" s="255">
        <v>4784</v>
      </c>
      <c r="AA32" s="255">
        <v>1675</v>
      </c>
      <c r="AB32" s="255">
        <v>415</v>
      </c>
      <c r="AC32" s="255">
        <v>401</v>
      </c>
      <c r="AD32" s="255">
        <v>568</v>
      </c>
      <c r="AE32" s="255">
        <v>569</v>
      </c>
      <c r="AF32" s="255">
        <v>8751</v>
      </c>
      <c r="AG32" s="255">
        <v>8752</v>
      </c>
      <c r="AH32" s="187">
        <f t="shared" si="19"/>
        <v>69234</v>
      </c>
      <c r="AI32" s="19" t="s">
        <v>21</v>
      </c>
      <c r="AJ32" s="17"/>
      <c r="AK32" s="17"/>
      <c r="AL32" s="48">
        <f t="shared" si="1"/>
        <v>0</v>
      </c>
      <c r="AM32" s="45">
        <f t="shared" si="2"/>
        <v>0</v>
      </c>
      <c r="AN32" s="44">
        <v>0</v>
      </c>
      <c r="AO32" s="46">
        <f t="shared" si="17"/>
        <v>0</v>
      </c>
      <c r="AP32" s="45">
        <v>0</v>
      </c>
      <c r="AQ32" s="46">
        <f t="shared" si="3"/>
        <v>0</v>
      </c>
      <c r="AR32" s="46">
        <v>29.09</v>
      </c>
      <c r="AS32" s="46">
        <f t="shared" si="18"/>
        <v>349.08</v>
      </c>
      <c r="AT32" s="47">
        <v>3.2390000000000002E-2</v>
      </c>
      <c r="AU32" s="45">
        <f t="shared" si="4"/>
        <v>2242.4892600000003</v>
      </c>
      <c r="AV32" s="46">
        <f t="shared" si="5"/>
        <v>2591.5692600000002</v>
      </c>
      <c r="AW32" s="46">
        <f t="shared" si="7"/>
        <v>596.06092980000005</v>
      </c>
      <c r="AX32" s="46">
        <f t="shared" si="8"/>
        <v>3187.6301898000002</v>
      </c>
      <c r="AY32" s="46"/>
      <c r="AZ32" s="46"/>
      <c r="BA32" s="256"/>
      <c r="BS32" s="3"/>
      <c r="BT32" s="3"/>
      <c r="BU32" s="3"/>
      <c r="BV32" s="3"/>
      <c r="BW32" s="3"/>
      <c r="BX32" s="3"/>
    </row>
    <row r="33" spans="1:989" ht="45">
      <c r="A33" s="154">
        <v>23</v>
      </c>
      <c r="B33" s="19">
        <v>5</v>
      </c>
      <c r="C33" s="19">
        <v>7</v>
      </c>
      <c r="D33" s="17" t="s">
        <v>28</v>
      </c>
      <c r="E33" s="19" t="s">
        <v>29</v>
      </c>
      <c r="F33" s="17" t="s">
        <v>19</v>
      </c>
      <c r="G33" s="17" t="s">
        <v>30</v>
      </c>
      <c r="H33" s="19">
        <v>14</v>
      </c>
      <c r="I33" s="17">
        <v>8522184546</v>
      </c>
      <c r="J33" s="17" t="s">
        <v>249</v>
      </c>
      <c r="K33" s="17" t="s">
        <v>31</v>
      </c>
      <c r="L33" s="19" t="s">
        <v>54</v>
      </c>
      <c r="M33" s="17" t="s">
        <v>55</v>
      </c>
      <c r="N33" s="17" t="s">
        <v>55</v>
      </c>
      <c r="O33" s="17" t="s">
        <v>56</v>
      </c>
      <c r="P33" s="19">
        <v>1</v>
      </c>
      <c r="Q33" s="17"/>
      <c r="R33" s="17" t="s">
        <v>31</v>
      </c>
      <c r="S33" s="168">
        <v>1200003101</v>
      </c>
      <c r="T33" s="168">
        <v>26218</v>
      </c>
      <c r="U33" s="168" t="s">
        <v>173</v>
      </c>
      <c r="V33" s="255">
        <v>12397</v>
      </c>
      <c r="W33" s="255">
        <v>22952</v>
      </c>
      <c r="X33" s="255">
        <v>8495</v>
      </c>
      <c r="Y33" s="255">
        <v>7694</v>
      </c>
      <c r="Z33" s="255">
        <v>2933</v>
      </c>
      <c r="AA33" s="255">
        <v>854</v>
      </c>
      <c r="AB33" s="255">
        <v>519</v>
      </c>
      <c r="AC33" s="255">
        <v>519</v>
      </c>
      <c r="AD33" s="255">
        <v>851</v>
      </c>
      <c r="AE33" s="255">
        <v>4786</v>
      </c>
      <c r="AF33" s="255">
        <v>4786</v>
      </c>
      <c r="AG33" s="255">
        <v>12398</v>
      </c>
      <c r="AH33" s="187">
        <f t="shared" si="19"/>
        <v>79184</v>
      </c>
      <c r="AI33" s="19" t="s">
        <v>21</v>
      </c>
      <c r="AJ33" s="17"/>
      <c r="AK33" s="17"/>
      <c r="AL33" s="48">
        <f t="shared" si="1"/>
        <v>0</v>
      </c>
      <c r="AM33" s="45">
        <f t="shared" si="2"/>
        <v>0</v>
      </c>
      <c r="AN33" s="44">
        <v>0</v>
      </c>
      <c r="AO33" s="46">
        <f t="shared" si="17"/>
        <v>0</v>
      </c>
      <c r="AP33" s="45">
        <v>0</v>
      </c>
      <c r="AQ33" s="46">
        <f t="shared" si="3"/>
        <v>0</v>
      </c>
      <c r="AR33" s="46">
        <v>29.09</v>
      </c>
      <c r="AS33" s="46">
        <f t="shared" si="18"/>
        <v>349.08</v>
      </c>
      <c r="AT33" s="47">
        <v>3.2390000000000002E-2</v>
      </c>
      <c r="AU33" s="45">
        <f t="shared" si="4"/>
        <v>2564.7697600000001</v>
      </c>
      <c r="AV33" s="46">
        <f t="shared" si="5"/>
        <v>2913.8497600000001</v>
      </c>
      <c r="AW33" s="46">
        <f t="shared" si="7"/>
        <v>670.18544480000003</v>
      </c>
      <c r="AX33" s="46">
        <f t="shared" si="8"/>
        <v>3584.0352048</v>
      </c>
      <c r="AY33" s="46"/>
      <c r="AZ33" s="46"/>
      <c r="BA33" s="256"/>
      <c r="BS33" s="3"/>
      <c r="BT33" s="3"/>
      <c r="BU33" s="3"/>
      <c r="BV33" s="3"/>
      <c r="BW33" s="3"/>
      <c r="BX33" s="3"/>
    </row>
    <row r="34" spans="1:989" ht="45">
      <c r="A34" s="154">
        <v>24</v>
      </c>
      <c r="B34" s="19">
        <v>5</v>
      </c>
      <c r="C34" s="19">
        <v>8</v>
      </c>
      <c r="D34" s="17" t="s">
        <v>28</v>
      </c>
      <c r="E34" s="19" t="s">
        <v>29</v>
      </c>
      <c r="F34" s="17" t="s">
        <v>19</v>
      </c>
      <c r="G34" s="17" t="s">
        <v>30</v>
      </c>
      <c r="H34" s="19">
        <v>14</v>
      </c>
      <c r="I34" s="17">
        <v>8522184546</v>
      </c>
      <c r="J34" s="17" t="s">
        <v>249</v>
      </c>
      <c r="K34" s="17" t="s">
        <v>31</v>
      </c>
      <c r="L34" s="19" t="s">
        <v>57</v>
      </c>
      <c r="M34" s="17" t="s">
        <v>58</v>
      </c>
      <c r="N34" s="17" t="s">
        <v>58</v>
      </c>
      <c r="O34" s="17" t="s">
        <v>59</v>
      </c>
      <c r="P34" s="19">
        <v>7</v>
      </c>
      <c r="Q34" s="17"/>
      <c r="R34" s="17" t="s">
        <v>31</v>
      </c>
      <c r="S34" s="168">
        <v>1402205217</v>
      </c>
      <c r="T34" s="168">
        <v>86893</v>
      </c>
      <c r="U34" s="168" t="s">
        <v>173</v>
      </c>
      <c r="V34" s="255">
        <v>7420</v>
      </c>
      <c r="W34" s="255">
        <v>7979</v>
      </c>
      <c r="X34" s="255">
        <v>7979</v>
      </c>
      <c r="Y34" s="255">
        <v>5315</v>
      </c>
      <c r="Z34" s="255">
        <v>2380</v>
      </c>
      <c r="AA34" s="255">
        <v>1443</v>
      </c>
      <c r="AB34" s="255">
        <v>108</v>
      </c>
      <c r="AC34" s="255">
        <v>81</v>
      </c>
      <c r="AD34" s="255">
        <v>543</v>
      </c>
      <c r="AE34" s="255">
        <v>3147</v>
      </c>
      <c r="AF34" s="255">
        <v>3148</v>
      </c>
      <c r="AG34" s="255">
        <v>7420</v>
      </c>
      <c r="AH34" s="187">
        <f t="shared" si="19"/>
        <v>46963</v>
      </c>
      <c r="AI34" s="19" t="s">
        <v>21</v>
      </c>
      <c r="AJ34" s="17"/>
      <c r="AK34" s="17"/>
      <c r="AL34" s="48">
        <f t="shared" si="1"/>
        <v>0</v>
      </c>
      <c r="AM34" s="45">
        <f t="shared" si="2"/>
        <v>0</v>
      </c>
      <c r="AN34" s="44">
        <v>0</v>
      </c>
      <c r="AO34" s="46">
        <f t="shared" si="17"/>
        <v>0</v>
      </c>
      <c r="AP34" s="45">
        <v>0</v>
      </c>
      <c r="AQ34" s="46">
        <f t="shared" si="3"/>
        <v>0</v>
      </c>
      <c r="AR34" s="46">
        <v>29.09</v>
      </c>
      <c r="AS34" s="46">
        <f t="shared" si="18"/>
        <v>349.08</v>
      </c>
      <c r="AT34" s="47">
        <v>3.2390000000000002E-2</v>
      </c>
      <c r="AU34" s="45">
        <f t="shared" si="4"/>
        <v>1521.13157</v>
      </c>
      <c r="AV34" s="46">
        <f t="shared" si="5"/>
        <v>1870.2115699999999</v>
      </c>
      <c r="AW34" s="46">
        <f t="shared" si="7"/>
        <v>430.14866110000003</v>
      </c>
      <c r="AX34" s="46">
        <f t="shared" si="8"/>
        <v>2300.3602311</v>
      </c>
      <c r="AY34" s="46"/>
      <c r="AZ34" s="46"/>
      <c r="BA34" s="256"/>
      <c r="BS34" s="3"/>
      <c r="BT34" s="3"/>
      <c r="BU34" s="3"/>
      <c r="BV34" s="3"/>
      <c r="BW34" s="3"/>
      <c r="BX34" s="3"/>
    </row>
    <row r="35" spans="1:989" ht="45">
      <c r="A35" s="154">
        <v>25</v>
      </c>
      <c r="B35" s="19">
        <v>5</v>
      </c>
      <c r="C35" s="19">
        <v>9</v>
      </c>
      <c r="D35" s="17" t="s">
        <v>28</v>
      </c>
      <c r="E35" s="19" t="s">
        <v>29</v>
      </c>
      <c r="F35" s="17" t="s">
        <v>19</v>
      </c>
      <c r="G35" s="17" t="s">
        <v>30</v>
      </c>
      <c r="H35" s="19">
        <v>14</v>
      </c>
      <c r="I35" s="17">
        <v>8522184546</v>
      </c>
      <c r="J35" s="17" t="s">
        <v>249</v>
      </c>
      <c r="K35" s="17" t="s">
        <v>60</v>
      </c>
      <c r="L35" s="19" t="s">
        <v>61</v>
      </c>
      <c r="M35" s="17" t="s">
        <v>62</v>
      </c>
      <c r="N35" s="17" t="s">
        <v>62</v>
      </c>
      <c r="O35" s="17" t="s">
        <v>63</v>
      </c>
      <c r="P35" s="19" t="s">
        <v>64</v>
      </c>
      <c r="Q35" s="17"/>
      <c r="R35" s="17" t="s">
        <v>60</v>
      </c>
      <c r="S35" s="168">
        <v>1401701217</v>
      </c>
      <c r="T35" s="168">
        <v>299421</v>
      </c>
      <c r="U35" s="168" t="s">
        <v>173</v>
      </c>
      <c r="V35" s="255">
        <v>11544</v>
      </c>
      <c r="W35" s="255">
        <v>11543</v>
      </c>
      <c r="X35" s="255">
        <v>1141</v>
      </c>
      <c r="Y35" s="255">
        <v>3286</v>
      </c>
      <c r="Z35" s="255">
        <v>4580</v>
      </c>
      <c r="AA35" s="255">
        <v>2959</v>
      </c>
      <c r="AB35" s="255">
        <v>311</v>
      </c>
      <c r="AC35" s="255">
        <v>2430</v>
      </c>
      <c r="AD35" s="255">
        <v>2343</v>
      </c>
      <c r="AE35" s="255">
        <v>2344</v>
      </c>
      <c r="AF35" s="255">
        <v>9385</v>
      </c>
      <c r="AG35" s="255">
        <v>9386</v>
      </c>
      <c r="AH35" s="187">
        <f t="shared" si="19"/>
        <v>61252</v>
      </c>
      <c r="AI35" s="19" t="s">
        <v>21</v>
      </c>
      <c r="AJ35" s="17"/>
      <c r="AK35" s="17"/>
      <c r="AL35" s="48">
        <f t="shared" si="1"/>
        <v>0</v>
      </c>
      <c r="AM35" s="45">
        <f t="shared" si="2"/>
        <v>0</v>
      </c>
      <c r="AN35" s="44">
        <v>0</v>
      </c>
      <c r="AO35" s="46">
        <f t="shared" si="17"/>
        <v>0</v>
      </c>
      <c r="AP35" s="45">
        <v>0</v>
      </c>
      <c r="AQ35" s="46">
        <f t="shared" si="3"/>
        <v>0</v>
      </c>
      <c r="AR35" s="46">
        <v>29.09</v>
      </c>
      <c r="AS35" s="46">
        <f t="shared" si="18"/>
        <v>349.08</v>
      </c>
      <c r="AT35" s="47">
        <v>3.2390000000000002E-2</v>
      </c>
      <c r="AU35" s="45">
        <f t="shared" si="4"/>
        <v>1983.9522800000002</v>
      </c>
      <c r="AV35" s="46">
        <f t="shared" si="5"/>
        <v>2333.0322800000004</v>
      </c>
      <c r="AW35" s="46">
        <f t="shared" si="7"/>
        <v>536.59742440000014</v>
      </c>
      <c r="AX35" s="46">
        <f t="shared" si="8"/>
        <v>2869.6297044000003</v>
      </c>
      <c r="AY35" s="46"/>
      <c r="AZ35" s="46"/>
      <c r="BA35" s="256"/>
      <c r="BS35" s="3"/>
      <c r="BT35" s="3"/>
      <c r="BU35" s="3"/>
      <c r="BV35" s="3"/>
      <c r="BW35" s="3"/>
      <c r="BX35" s="3"/>
    </row>
    <row r="36" spans="1:989" ht="45">
      <c r="A36" s="154">
        <v>26</v>
      </c>
      <c r="B36" s="19">
        <v>5</v>
      </c>
      <c r="C36" s="34">
        <v>10</v>
      </c>
      <c r="D36" s="16" t="s">
        <v>28</v>
      </c>
      <c r="E36" s="34" t="s">
        <v>29</v>
      </c>
      <c r="F36" s="16" t="s">
        <v>19</v>
      </c>
      <c r="G36" s="16" t="s">
        <v>30</v>
      </c>
      <c r="H36" s="34">
        <v>14</v>
      </c>
      <c r="I36" s="16">
        <v>8522184546</v>
      </c>
      <c r="J36" s="16" t="s">
        <v>249</v>
      </c>
      <c r="K36" s="16" t="s">
        <v>31</v>
      </c>
      <c r="L36" s="34" t="s">
        <v>65</v>
      </c>
      <c r="M36" s="16" t="s">
        <v>19</v>
      </c>
      <c r="N36" s="16" t="s">
        <v>19</v>
      </c>
      <c r="O36" s="16" t="s">
        <v>59</v>
      </c>
      <c r="P36" s="34">
        <v>92</v>
      </c>
      <c r="Q36" s="16"/>
      <c r="R36" s="16" t="s">
        <v>31</v>
      </c>
      <c r="S36" s="162" t="s">
        <v>206</v>
      </c>
      <c r="T36" s="162">
        <v>5340728</v>
      </c>
      <c r="U36" s="162" t="s">
        <v>173</v>
      </c>
      <c r="V36" s="257">
        <v>66377</v>
      </c>
      <c r="W36" s="257">
        <v>54478</v>
      </c>
      <c r="X36" s="257">
        <v>47762</v>
      </c>
      <c r="Y36" s="257">
        <v>42583</v>
      </c>
      <c r="Z36" s="257">
        <v>20806</v>
      </c>
      <c r="AA36" s="257">
        <v>6525</v>
      </c>
      <c r="AB36" s="257">
        <v>6315</v>
      </c>
      <c r="AC36" s="257">
        <v>6606</v>
      </c>
      <c r="AD36" s="257">
        <v>6246</v>
      </c>
      <c r="AE36" s="257">
        <v>31954</v>
      </c>
      <c r="AF36" s="257">
        <v>53458</v>
      </c>
      <c r="AG36" s="257">
        <v>57440</v>
      </c>
      <c r="AH36" s="187">
        <f t="shared" si="19"/>
        <v>400550</v>
      </c>
      <c r="AI36" s="34" t="s">
        <v>101</v>
      </c>
      <c r="AJ36" s="16">
        <v>121</v>
      </c>
      <c r="AK36" s="35">
        <v>8760</v>
      </c>
      <c r="AL36" s="48">
        <f t="shared" si="1"/>
        <v>0</v>
      </c>
      <c r="AM36" s="45">
        <f t="shared" si="2"/>
        <v>0</v>
      </c>
      <c r="AN36" s="44">
        <v>0</v>
      </c>
      <c r="AO36" s="46">
        <f t="shared" si="17"/>
        <v>0</v>
      </c>
      <c r="AP36" s="45">
        <v>0</v>
      </c>
      <c r="AQ36" s="46">
        <f t="shared" si="3"/>
        <v>0</v>
      </c>
      <c r="AR36" s="51">
        <v>4.5999999999999999E-3</v>
      </c>
      <c r="AS36" s="49">
        <f>AR36*AJ36*AK36</f>
        <v>4875.8159999999998</v>
      </c>
      <c r="AT36" s="51">
        <v>1.8800000000000001E-2</v>
      </c>
      <c r="AU36" s="45">
        <f t="shared" si="4"/>
        <v>7530.34</v>
      </c>
      <c r="AV36" s="46">
        <f t="shared" si="5"/>
        <v>12406.155999999999</v>
      </c>
      <c r="AW36" s="46">
        <f t="shared" si="7"/>
        <v>2853.41588</v>
      </c>
      <c r="AX36" s="46">
        <f t="shared" si="8"/>
        <v>15259.57188</v>
      </c>
      <c r="AY36" s="46"/>
      <c r="AZ36" s="46"/>
      <c r="BA36" s="256"/>
      <c r="BS36" s="3"/>
      <c r="BT36" s="3"/>
      <c r="BU36" s="3"/>
      <c r="BV36" s="3"/>
      <c r="BW36" s="3"/>
      <c r="BX36" s="3"/>
    </row>
    <row r="37" spans="1:989" s="1" customFormat="1" ht="45">
      <c r="A37" s="154">
        <v>27</v>
      </c>
      <c r="B37" s="19">
        <v>5</v>
      </c>
      <c r="C37" s="19">
        <v>11</v>
      </c>
      <c r="D37" s="17" t="s">
        <v>28</v>
      </c>
      <c r="E37" s="19" t="s">
        <v>29</v>
      </c>
      <c r="F37" s="17" t="s">
        <v>19</v>
      </c>
      <c r="G37" s="17" t="s">
        <v>30</v>
      </c>
      <c r="H37" s="19">
        <v>14</v>
      </c>
      <c r="I37" s="17">
        <v>8522184546</v>
      </c>
      <c r="J37" s="17" t="s">
        <v>249</v>
      </c>
      <c r="K37" s="17" t="s">
        <v>23</v>
      </c>
      <c r="L37" s="19" t="s">
        <v>65</v>
      </c>
      <c r="M37" s="17" t="s">
        <v>19</v>
      </c>
      <c r="N37" s="17" t="s">
        <v>19</v>
      </c>
      <c r="O37" s="17" t="s">
        <v>59</v>
      </c>
      <c r="P37" s="19">
        <v>92</v>
      </c>
      <c r="Q37" s="17"/>
      <c r="R37" s="17" t="s">
        <v>23</v>
      </c>
      <c r="S37" s="168">
        <v>1407001208</v>
      </c>
      <c r="T37" s="168">
        <v>129627</v>
      </c>
      <c r="U37" s="168" t="s">
        <v>173</v>
      </c>
      <c r="V37" s="255">
        <v>5292</v>
      </c>
      <c r="W37" s="255">
        <v>5291</v>
      </c>
      <c r="X37" s="255">
        <v>3020</v>
      </c>
      <c r="Y37" s="255">
        <v>1977</v>
      </c>
      <c r="Z37" s="255">
        <v>793</v>
      </c>
      <c r="AA37" s="255">
        <v>289</v>
      </c>
      <c r="AB37" s="255">
        <v>197</v>
      </c>
      <c r="AC37" s="255">
        <v>185</v>
      </c>
      <c r="AD37" s="255">
        <v>209</v>
      </c>
      <c r="AE37" s="255">
        <v>209</v>
      </c>
      <c r="AF37" s="255">
        <v>4999</v>
      </c>
      <c r="AG37" s="255">
        <v>5000</v>
      </c>
      <c r="AH37" s="187">
        <f t="shared" ref="AH37:AH40" si="20">SUM(V37:AG37)</f>
        <v>27461</v>
      </c>
      <c r="AI37" s="19" t="s">
        <v>21</v>
      </c>
      <c r="AJ37" s="17"/>
      <c r="AK37" s="17"/>
      <c r="AL37" s="48">
        <f t="shared" si="1"/>
        <v>0</v>
      </c>
      <c r="AM37" s="45">
        <f t="shared" si="2"/>
        <v>0</v>
      </c>
      <c r="AN37" s="44">
        <v>0</v>
      </c>
      <c r="AO37" s="46">
        <f t="shared" si="17"/>
        <v>0</v>
      </c>
      <c r="AP37" s="45">
        <v>0</v>
      </c>
      <c r="AQ37" s="46">
        <f t="shared" si="3"/>
        <v>0</v>
      </c>
      <c r="AR37" s="46">
        <v>29.09</v>
      </c>
      <c r="AS37" s="46">
        <f t="shared" si="18"/>
        <v>349.08</v>
      </c>
      <c r="AT37" s="47">
        <v>3.2390000000000002E-2</v>
      </c>
      <c r="AU37" s="45">
        <f t="shared" si="4"/>
        <v>889.46179000000006</v>
      </c>
      <c r="AV37" s="46">
        <f t="shared" si="5"/>
        <v>1238.54179</v>
      </c>
      <c r="AW37" s="46">
        <f t="shared" si="7"/>
        <v>284.86461170000001</v>
      </c>
      <c r="AX37" s="46">
        <f t="shared" si="8"/>
        <v>1523.4064017000001</v>
      </c>
      <c r="AY37" s="46"/>
      <c r="AZ37" s="46"/>
      <c r="BA37" s="25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</row>
    <row r="38" spans="1:989" s="1" customFormat="1" ht="45">
      <c r="A38" s="154">
        <v>28</v>
      </c>
      <c r="B38" s="19">
        <v>5</v>
      </c>
      <c r="C38" s="19">
        <v>12</v>
      </c>
      <c r="D38" s="17" t="s">
        <v>28</v>
      </c>
      <c r="E38" s="19" t="s">
        <v>29</v>
      </c>
      <c r="F38" s="17" t="s">
        <v>19</v>
      </c>
      <c r="G38" s="17" t="s">
        <v>30</v>
      </c>
      <c r="H38" s="19">
        <v>14</v>
      </c>
      <c r="I38" s="17">
        <v>8522184546</v>
      </c>
      <c r="J38" s="17" t="s">
        <v>249</v>
      </c>
      <c r="K38" s="17" t="s">
        <v>23</v>
      </c>
      <c r="L38" s="19" t="s">
        <v>66</v>
      </c>
      <c r="M38" s="17" t="s">
        <v>19</v>
      </c>
      <c r="N38" s="17" t="s">
        <v>19</v>
      </c>
      <c r="O38" s="17" t="s">
        <v>67</v>
      </c>
      <c r="P38" s="19" t="s">
        <v>46</v>
      </c>
      <c r="Q38" s="17"/>
      <c r="R38" s="17" t="s">
        <v>23</v>
      </c>
      <c r="S38" s="168">
        <v>1408140023</v>
      </c>
      <c r="T38" s="168">
        <v>211784</v>
      </c>
      <c r="U38" s="168" t="s">
        <v>173</v>
      </c>
      <c r="V38" s="255">
        <v>12371</v>
      </c>
      <c r="W38" s="255">
        <v>12372</v>
      </c>
      <c r="X38" s="255">
        <v>10300</v>
      </c>
      <c r="Y38" s="255">
        <v>6936</v>
      </c>
      <c r="Z38" s="255">
        <v>3516</v>
      </c>
      <c r="AA38" s="255">
        <v>3215</v>
      </c>
      <c r="AB38" s="255">
        <v>2032</v>
      </c>
      <c r="AC38" s="255">
        <v>586</v>
      </c>
      <c r="AD38" s="255">
        <v>3295</v>
      </c>
      <c r="AE38" s="255">
        <v>3295</v>
      </c>
      <c r="AF38" s="255">
        <v>7690</v>
      </c>
      <c r="AG38" s="255">
        <v>7691</v>
      </c>
      <c r="AH38" s="187">
        <f t="shared" si="20"/>
        <v>73299</v>
      </c>
      <c r="AI38" s="19" t="s">
        <v>21</v>
      </c>
      <c r="AJ38" s="17"/>
      <c r="AK38" s="17"/>
      <c r="AL38" s="48">
        <f t="shared" si="1"/>
        <v>0</v>
      </c>
      <c r="AM38" s="45">
        <f t="shared" si="2"/>
        <v>0</v>
      </c>
      <c r="AN38" s="44">
        <v>0</v>
      </c>
      <c r="AO38" s="46">
        <f t="shared" si="17"/>
        <v>0</v>
      </c>
      <c r="AP38" s="45">
        <v>0</v>
      </c>
      <c r="AQ38" s="46">
        <f t="shared" si="3"/>
        <v>0</v>
      </c>
      <c r="AR38" s="46">
        <v>29.09</v>
      </c>
      <c r="AS38" s="46">
        <f t="shared" si="18"/>
        <v>349.08</v>
      </c>
      <c r="AT38" s="47">
        <v>3.2390000000000002E-2</v>
      </c>
      <c r="AU38" s="45">
        <f t="shared" si="4"/>
        <v>2374.15461</v>
      </c>
      <c r="AV38" s="46">
        <f t="shared" si="5"/>
        <v>2723.23461</v>
      </c>
      <c r="AW38" s="46">
        <f t="shared" si="7"/>
        <v>626.34396030000005</v>
      </c>
      <c r="AX38" s="46">
        <f t="shared" si="8"/>
        <v>3349.5785703000001</v>
      </c>
      <c r="AY38" s="46"/>
      <c r="AZ38" s="46"/>
      <c r="BA38" s="25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</row>
    <row r="39" spans="1:989" s="1" customFormat="1" ht="45.75" thickBot="1">
      <c r="A39" s="258">
        <v>29</v>
      </c>
      <c r="B39" s="259">
        <v>5</v>
      </c>
      <c r="C39" s="259">
        <v>13</v>
      </c>
      <c r="D39" s="235" t="s">
        <v>28</v>
      </c>
      <c r="E39" s="259" t="s">
        <v>29</v>
      </c>
      <c r="F39" s="235" t="s">
        <v>19</v>
      </c>
      <c r="G39" s="235" t="s">
        <v>30</v>
      </c>
      <c r="H39" s="259">
        <v>14</v>
      </c>
      <c r="I39" s="235">
        <v>8522184546</v>
      </c>
      <c r="J39" s="235" t="s">
        <v>249</v>
      </c>
      <c r="K39" s="235" t="s">
        <v>31</v>
      </c>
      <c r="L39" s="259" t="s">
        <v>68</v>
      </c>
      <c r="M39" s="235" t="s">
        <v>69</v>
      </c>
      <c r="N39" s="235" t="s">
        <v>69</v>
      </c>
      <c r="O39" s="235" t="s">
        <v>70</v>
      </c>
      <c r="P39" s="259">
        <v>24</v>
      </c>
      <c r="Q39" s="235"/>
      <c r="R39" s="235" t="s">
        <v>31</v>
      </c>
      <c r="S39" s="260">
        <v>1305462068</v>
      </c>
      <c r="T39" s="260">
        <v>7356</v>
      </c>
      <c r="U39" s="260" t="s">
        <v>173</v>
      </c>
      <c r="V39" s="261">
        <v>22667</v>
      </c>
      <c r="W39" s="261">
        <v>24378</v>
      </c>
      <c r="X39" s="261">
        <v>21980</v>
      </c>
      <c r="Y39" s="261">
        <v>12397</v>
      </c>
      <c r="Z39" s="261">
        <v>8297</v>
      </c>
      <c r="AA39" s="261">
        <v>604</v>
      </c>
      <c r="AB39" s="261">
        <v>697</v>
      </c>
      <c r="AC39" s="261">
        <v>1641</v>
      </c>
      <c r="AD39" s="261">
        <v>824</v>
      </c>
      <c r="AE39" s="261">
        <v>11094</v>
      </c>
      <c r="AF39" s="261">
        <v>18785</v>
      </c>
      <c r="AG39" s="261">
        <v>24802</v>
      </c>
      <c r="AH39" s="214">
        <f t="shared" si="20"/>
        <v>148166</v>
      </c>
      <c r="AI39" s="259" t="s">
        <v>71</v>
      </c>
      <c r="AJ39" s="262"/>
      <c r="AK39" s="235"/>
      <c r="AL39" s="143">
        <f t="shared" si="1"/>
        <v>0</v>
      </c>
      <c r="AM39" s="144">
        <f t="shared" si="2"/>
        <v>0</v>
      </c>
      <c r="AN39" s="78">
        <v>0</v>
      </c>
      <c r="AO39" s="145">
        <f t="shared" si="17"/>
        <v>0</v>
      </c>
      <c r="AP39" s="144">
        <v>0</v>
      </c>
      <c r="AQ39" s="145">
        <f t="shared" si="3"/>
        <v>0</v>
      </c>
      <c r="AR39" s="145">
        <v>161.01</v>
      </c>
      <c r="AS39" s="145">
        <f t="shared" si="18"/>
        <v>1932.12</v>
      </c>
      <c r="AT39" s="146">
        <v>3.0939999999999999E-2</v>
      </c>
      <c r="AU39" s="144">
        <f t="shared" si="4"/>
        <v>4584.2560400000002</v>
      </c>
      <c r="AV39" s="145">
        <f t="shared" si="5"/>
        <v>6516.3760400000001</v>
      </c>
      <c r="AW39" s="145">
        <f t="shared" si="7"/>
        <v>1498.7664892</v>
      </c>
      <c r="AX39" s="145">
        <f t="shared" si="8"/>
        <v>8015.1425292000004</v>
      </c>
      <c r="AY39" s="145"/>
      <c r="AZ39" s="145"/>
      <c r="BA39" s="237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</row>
    <row r="40" spans="1:989" ht="45.75" thickBot="1">
      <c r="A40" s="263">
        <v>30</v>
      </c>
      <c r="B40" s="264">
        <v>6</v>
      </c>
      <c r="C40" s="265">
        <v>1</v>
      </c>
      <c r="D40" s="266" t="s">
        <v>156</v>
      </c>
      <c r="E40" s="265" t="s">
        <v>72</v>
      </c>
      <c r="F40" s="266" t="s">
        <v>19</v>
      </c>
      <c r="G40" s="266" t="s">
        <v>73</v>
      </c>
      <c r="H40" s="265">
        <v>33</v>
      </c>
      <c r="I40" s="266">
        <v>8522191262</v>
      </c>
      <c r="J40" s="266" t="s">
        <v>253</v>
      </c>
      <c r="K40" s="266" t="s">
        <v>129</v>
      </c>
      <c r="L40" s="265" t="s">
        <v>74</v>
      </c>
      <c r="M40" s="266" t="s">
        <v>75</v>
      </c>
      <c r="N40" s="266" t="s">
        <v>75</v>
      </c>
      <c r="O40" s="266" t="s">
        <v>76</v>
      </c>
      <c r="P40" s="265">
        <v>12</v>
      </c>
      <c r="Q40" s="266"/>
      <c r="R40" s="266" t="s">
        <v>50</v>
      </c>
      <c r="S40" s="267" t="s">
        <v>77</v>
      </c>
      <c r="T40" s="267" t="s">
        <v>78</v>
      </c>
      <c r="U40" s="239" t="s">
        <v>173</v>
      </c>
      <c r="V40" s="268">
        <v>20000</v>
      </c>
      <c r="W40" s="268">
        <v>20000</v>
      </c>
      <c r="X40" s="268">
        <v>13000</v>
      </c>
      <c r="Y40" s="268">
        <v>7800</v>
      </c>
      <c r="Z40" s="268">
        <v>6500</v>
      </c>
      <c r="AA40" s="268">
        <v>6500</v>
      </c>
      <c r="AB40" s="268">
        <v>3000</v>
      </c>
      <c r="AC40" s="268">
        <v>2400</v>
      </c>
      <c r="AD40" s="268">
        <v>6500</v>
      </c>
      <c r="AE40" s="268">
        <v>11200</v>
      </c>
      <c r="AF40" s="268">
        <v>20000</v>
      </c>
      <c r="AG40" s="268">
        <v>20000</v>
      </c>
      <c r="AH40" s="243">
        <f t="shared" si="20"/>
        <v>136900</v>
      </c>
      <c r="AI40" s="265" t="s">
        <v>71</v>
      </c>
      <c r="AJ40" s="266"/>
      <c r="AK40" s="266"/>
      <c r="AL40" s="245">
        <f t="shared" si="1"/>
        <v>0</v>
      </c>
      <c r="AM40" s="246">
        <f t="shared" si="2"/>
        <v>0</v>
      </c>
      <c r="AN40" s="269">
        <v>0</v>
      </c>
      <c r="AO40" s="247">
        <f t="shared" si="17"/>
        <v>0</v>
      </c>
      <c r="AP40" s="246">
        <v>0</v>
      </c>
      <c r="AQ40" s="247">
        <f t="shared" si="3"/>
        <v>0</v>
      </c>
      <c r="AR40" s="247">
        <v>161.01</v>
      </c>
      <c r="AS40" s="247">
        <f t="shared" si="18"/>
        <v>1932.12</v>
      </c>
      <c r="AT40" s="250">
        <v>3.0939999999999999E-2</v>
      </c>
      <c r="AU40" s="246">
        <f t="shared" si="4"/>
        <v>4235.6859999999997</v>
      </c>
      <c r="AV40" s="247">
        <f t="shared" si="5"/>
        <v>6167.8059999999996</v>
      </c>
      <c r="AW40" s="247">
        <f t="shared" si="7"/>
        <v>1418.59538</v>
      </c>
      <c r="AX40" s="247">
        <f t="shared" si="8"/>
        <v>7586.4013799999993</v>
      </c>
      <c r="AY40" s="247">
        <f>AV40</f>
        <v>6167.8059999999996</v>
      </c>
      <c r="AZ40" s="247">
        <f>AY40*0.23</f>
        <v>1418.59538</v>
      </c>
      <c r="BA40" s="251">
        <f>SUM(AY40:AZ40)</f>
        <v>7586.4013799999993</v>
      </c>
      <c r="BS40" s="3"/>
      <c r="BT40" s="3"/>
      <c r="BU40" s="3"/>
      <c r="BV40" s="3"/>
      <c r="BW40" s="3"/>
      <c r="BX40" s="3"/>
    </row>
    <row r="41" spans="1:989" ht="45">
      <c r="A41" s="152">
        <v>31</v>
      </c>
      <c r="B41" s="98">
        <v>7</v>
      </c>
      <c r="C41" s="98">
        <v>1</v>
      </c>
      <c r="D41" s="99" t="s">
        <v>92</v>
      </c>
      <c r="E41" s="98" t="s">
        <v>93</v>
      </c>
      <c r="F41" s="99" t="s">
        <v>19</v>
      </c>
      <c r="G41" s="99" t="s">
        <v>94</v>
      </c>
      <c r="H41" s="98">
        <v>4</v>
      </c>
      <c r="I41" s="99">
        <v>8512537954</v>
      </c>
      <c r="J41" s="99" t="s">
        <v>251</v>
      </c>
      <c r="K41" s="100" t="s">
        <v>150</v>
      </c>
      <c r="L41" s="98" t="s">
        <v>95</v>
      </c>
      <c r="M41" s="99" t="s">
        <v>19</v>
      </c>
      <c r="N41" s="99" t="s">
        <v>19</v>
      </c>
      <c r="O41" s="99" t="s">
        <v>96</v>
      </c>
      <c r="P41" s="98">
        <v>12</v>
      </c>
      <c r="Q41" s="99"/>
      <c r="R41" s="100" t="s">
        <v>150</v>
      </c>
      <c r="S41" s="167">
        <v>1407022180</v>
      </c>
      <c r="T41" s="167" t="s">
        <v>97</v>
      </c>
      <c r="U41" s="98" t="s">
        <v>173</v>
      </c>
      <c r="V41" s="185">
        <v>10500</v>
      </c>
      <c r="W41" s="185">
        <v>9000</v>
      </c>
      <c r="X41" s="185">
        <v>9000</v>
      </c>
      <c r="Y41" s="185">
        <v>6000</v>
      </c>
      <c r="Z41" s="185">
        <v>4000</v>
      </c>
      <c r="AA41" s="185">
        <v>1700</v>
      </c>
      <c r="AB41" s="185">
        <v>1700</v>
      </c>
      <c r="AC41" s="185">
        <v>1700</v>
      </c>
      <c r="AD41" s="185">
        <v>4000</v>
      </c>
      <c r="AE41" s="185">
        <v>6000</v>
      </c>
      <c r="AF41" s="185">
        <v>9000</v>
      </c>
      <c r="AG41" s="185">
        <v>10000</v>
      </c>
      <c r="AH41" s="185">
        <f>SUM(V41:AG41)</f>
        <v>72600</v>
      </c>
      <c r="AI41" s="98" t="s">
        <v>21</v>
      </c>
      <c r="AJ41" s="99"/>
      <c r="AK41" s="101"/>
      <c r="AL41" s="61">
        <f t="shared" si="1"/>
        <v>0</v>
      </c>
      <c r="AM41" s="62">
        <f t="shared" si="2"/>
        <v>0</v>
      </c>
      <c r="AN41" s="63">
        <v>0</v>
      </c>
      <c r="AO41" s="64">
        <f>AN41*12</f>
        <v>0</v>
      </c>
      <c r="AP41" s="62">
        <v>0</v>
      </c>
      <c r="AQ41" s="64">
        <f t="shared" si="3"/>
        <v>0</v>
      </c>
      <c r="AR41" s="64">
        <v>29.09</v>
      </c>
      <c r="AS41" s="64">
        <f t="shared" si="18"/>
        <v>349.08</v>
      </c>
      <c r="AT41" s="102">
        <v>3.2390000000000002E-2</v>
      </c>
      <c r="AU41" s="62">
        <f t="shared" si="4"/>
        <v>2351.5140000000001</v>
      </c>
      <c r="AV41" s="64">
        <f t="shared" si="5"/>
        <v>2700.5940000000001</v>
      </c>
      <c r="AW41" s="64">
        <f t="shared" si="7"/>
        <v>621.13661999999999</v>
      </c>
      <c r="AX41" s="64">
        <f t="shared" si="8"/>
        <v>3321.7306200000003</v>
      </c>
      <c r="AY41" s="64">
        <f>SUM(AV41:AV45)</f>
        <v>91897.524800000014</v>
      </c>
      <c r="AZ41" s="64">
        <f>AY41*0.23</f>
        <v>21136.430704000006</v>
      </c>
      <c r="BA41" s="153">
        <f>SUM(AY41:AZ41)</f>
        <v>113033.95550400001</v>
      </c>
    </row>
    <row r="42" spans="1:989" ht="45">
      <c r="A42" s="154">
        <v>32</v>
      </c>
      <c r="B42" s="19">
        <v>7</v>
      </c>
      <c r="C42" s="19">
        <v>2</v>
      </c>
      <c r="D42" s="17" t="s">
        <v>92</v>
      </c>
      <c r="E42" s="19" t="s">
        <v>93</v>
      </c>
      <c r="F42" s="17" t="s">
        <v>19</v>
      </c>
      <c r="G42" s="17" t="s">
        <v>94</v>
      </c>
      <c r="H42" s="19">
        <v>4</v>
      </c>
      <c r="I42" s="17">
        <v>8512537954</v>
      </c>
      <c r="J42" s="17" t="s">
        <v>251</v>
      </c>
      <c r="K42" s="24" t="s">
        <v>151</v>
      </c>
      <c r="L42" s="19" t="s">
        <v>93</v>
      </c>
      <c r="M42" s="17" t="s">
        <v>19</v>
      </c>
      <c r="N42" s="17" t="s">
        <v>19</v>
      </c>
      <c r="O42" s="17" t="s">
        <v>94</v>
      </c>
      <c r="P42" s="19">
        <v>4</v>
      </c>
      <c r="Q42" s="17"/>
      <c r="R42" s="24" t="s">
        <v>151</v>
      </c>
      <c r="S42" s="168">
        <v>1406070090</v>
      </c>
      <c r="T42" s="168" t="s">
        <v>98</v>
      </c>
      <c r="U42" s="19" t="s">
        <v>173</v>
      </c>
      <c r="V42" s="187">
        <v>2050</v>
      </c>
      <c r="W42" s="187">
        <v>2050</v>
      </c>
      <c r="X42" s="187">
        <v>2050</v>
      </c>
      <c r="Y42" s="187">
        <v>2050</v>
      </c>
      <c r="Z42" s="187">
        <v>2050</v>
      </c>
      <c r="AA42" s="187">
        <v>2050</v>
      </c>
      <c r="AB42" s="187">
        <v>2050</v>
      </c>
      <c r="AC42" s="187">
        <v>2050</v>
      </c>
      <c r="AD42" s="187">
        <v>2050</v>
      </c>
      <c r="AE42" s="187">
        <v>2050</v>
      </c>
      <c r="AF42" s="187">
        <v>2050</v>
      </c>
      <c r="AG42" s="187">
        <v>2050</v>
      </c>
      <c r="AH42" s="187">
        <f>SUM(V42:AG42)</f>
        <v>24600</v>
      </c>
      <c r="AI42" s="19" t="s">
        <v>21</v>
      </c>
      <c r="AJ42" s="17"/>
      <c r="AK42" s="25"/>
      <c r="AL42" s="48">
        <f t="shared" si="1"/>
        <v>0</v>
      </c>
      <c r="AM42" s="45">
        <f t="shared" si="2"/>
        <v>0</v>
      </c>
      <c r="AN42" s="44">
        <v>0</v>
      </c>
      <c r="AO42" s="46">
        <f t="shared" si="17"/>
        <v>0</v>
      </c>
      <c r="AP42" s="45">
        <v>0</v>
      </c>
      <c r="AQ42" s="46">
        <f t="shared" si="3"/>
        <v>0</v>
      </c>
      <c r="AR42" s="46">
        <v>29.09</v>
      </c>
      <c r="AS42" s="46">
        <f t="shared" si="18"/>
        <v>349.08</v>
      </c>
      <c r="AT42" s="47">
        <v>3.2390000000000002E-2</v>
      </c>
      <c r="AU42" s="45">
        <f t="shared" si="4"/>
        <v>796.7940000000001</v>
      </c>
      <c r="AV42" s="46">
        <f t="shared" si="5"/>
        <v>1145.874</v>
      </c>
      <c r="AW42" s="46">
        <f t="shared" si="7"/>
        <v>263.55101999999999</v>
      </c>
      <c r="AX42" s="46">
        <f t="shared" si="8"/>
        <v>1409.4250200000001</v>
      </c>
      <c r="AY42" s="36"/>
      <c r="AZ42" s="36"/>
      <c r="BA42" s="108"/>
    </row>
    <row r="43" spans="1:989" ht="45">
      <c r="A43" s="155">
        <v>33</v>
      </c>
      <c r="B43" s="34">
        <v>7</v>
      </c>
      <c r="C43" s="34">
        <v>3</v>
      </c>
      <c r="D43" s="16" t="s">
        <v>92</v>
      </c>
      <c r="E43" s="34" t="s">
        <v>93</v>
      </c>
      <c r="F43" s="16" t="s">
        <v>19</v>
      </c>
      <c r="G43" s="16" t="s">
        <v>94</v>
      </c>
      <c r="H43" s="34">
        <v>4</v>
      </c>
      <c r="I43" s="16">
        <v>8512537954</v>
      </c>
      <c r="J43" s="16" t="s">
        <v>251</v>
      </c>
      <c r="K43" s="18" t="s">
        <v>152</v>
      </c>
      <c r="L43" s="34" t="s">
        <v>93</v>
      </c>
      <c r="M43" s="16" t="s">
        <v>19</v>
      </c>
      <c r="N43" s="16" t="s">
        <v>19</v>
      </c>
      <c r="O43" s="16" t="s">
        <v>94</v>
      </c>
      <c r="P43" s="34">
        <v>4</v>
      </c>
      <c r="Q43" s="16"/>
      <c r="R43" s="18" t="s">
        <v>152</v>
      </c>
      <c r="S43" s="162" t="s">
        <v>99</v>
      </c>
      <c r="T43" s="162" t="s">
        <v>100</v>
      </c>
      <c r="U43" s="34" t="s">
        <v>173</v>
      </c>
      <c r="V43" s="187">
        <v>35000</v>
      </c>
      <c r="W43" s="187">
        <v>35000</v>
      </c>
      <c r="X43" s="187">
        <v>35000</v>
      </c>
      <c r="Y43" s="187">
        <v>35000</v>
      </c>
      <c r="Z43" s="187">
        <v>35000</v>
      </c>
      <c r="AA43" s="187">
        <v>35000</v>
      </c>
      <c r="AB43" s="187">
        <v>35000</v>
      </c>
      <c r="AC43" s="187">
        <v>35000</v>
      </c>
      <c r="AD43" s="187">
        <v>35000</v>
      </c>
      <c r="AE43" s="187">
        <v>35000</v>
      </c>
      <c r="AF43" s="187">
        <v>35000</v>
      </c>
      <c r="AG43" s="187">
        <v>35000</v>
      </c>
      <c r="AH43" s="187">
        <f t="shared" ref="AH43:AH45" si="21">SUM(V43:AG43)</f>
        <v>420000</v>
      </c>
      <c r="AI43" s="34" t="s">
        <v>101</v>
      </c>
      <c r="AJ43" s="16">
        <v>198</v>
      </c>
      <c r="AK43" s="35">
        <v>8760</v>
      </c>
      <c r="AL43" s="48">
        <f t="shared" si="1"/>
        <v>0</v>
      </c>
      <c r="AM43" s="45">
        <f t="shared" si="2"/>
        <v>0</v>
      </c>
      <c r="AN43" s="44">
        <v>0</v>
      </c>
      <c r="AO43" s="46">
        <f t="shared" si="17"/>
        <v>0</v>
      </c>
      <c r="AP43" s="45">
        <v>0</v>
      </c>
      <c r="AQ43" s="46">
        <f t="shared" si="3"/>
        <v>0</v>
      </c>
      <c r="AR43" s="52">
        <v>4.5999999999999999E-3</v>
      </c>
      <c r="AS43" s="49">
        <f>AR43*AJ43*AK43</f>
        <v>7978.6079999999993</v>
      </c>
      <c r="AT43" s="51">
        <v>1.8800000000000001E-2</v>
      </c>
      <c r="AU43" s="45">
        <f t="shared" si="4"/>
        <v>7896</v>
      </c>
      <c r="AV43" s="46">
        <f t="shared" si="5"/>
        <v>15874.608</v>
      </c>
      <c r="AW43" s="46">
        <f t="shared" si="7"/>
        <v>3651.1598400000003</v>
      </c>
      <c r="AX43" s="46">
        <f t="shared" si="8"/>
        <v>19525.76784</v>
      </c>
      <c r="AY43" s="36"/>
      <c r="AZ43" s="36"/>
      <c r="BA43" s="108"/>
    </row>
    <row r="44" spans="1:989" ht="45">
      <c r="A44" s="155">
        <v>34</v>
      </c>
      <c r="B44" s="34">
        <v>7</v>
      </c>
      <c r="C44" s="34">
        <v>4</v>
      </c>
      <c r="D44" s="16" t="s">
        <v>92</v>
      </c>
      <c r="E44" s="34" t="s">
        <v>93</v>
      </c>
      <c r="F44" s="16" t="s">
        <v>19</v>
      </c>
      <c r="G44" s="16" t="s">
        <v>94</v>
      </c>
      <c r="H44" s="34">
        <v>4</v>
      </c>
      <c r="I44" s="16">
        <v>8512537954</v>
      </c>
      <c r="J44" s="16" t="s">
        <v>251</v>
      </c>
      <c r="K44" s="18" t="s">
        <v>141</v>
      </c>
      <c r="L44" s="34" t="s">
        <v>95</v>
      </c>
      <c r="M44" s="16" t="s">
        <v>19</v>
      </c>
      <c r="N44" s="16" t="s">
        <v>19</v>
      </c>
      <c r="O44" s="16" t="s">
        <v>96</v>
      </c>
      <c r="P44" s="34">
        <v>22</v>
      </c>
      <c r="Q44" s="16"/>
      <c r="R44" s="18" t="s">
        <v>152</v>
      </c>
      <c r="S44" s="162" t="s">
        <v>102</v>
      </c>
      <c r="T44" s="162" t="s">
        <v>103</v>
      </c>
      <c r="U44" s="34" t="s">
        <v>173</v>
      </c>
      <c r="V44" s="187">
        <v>45000</v>
      </c>
      <c r="W44" s="187">
        <v>38000</v>
      </c>
      <c r="X44" s="187">
        <v>36000</v>
      </c>
      <c r="Y44" s="187">
        <v>25000</v>
      </c>
      <c r="Z44" s="187">
        <v>15000</v>
      </c>
      <c r="AA44" s="187">
        <v>6000</v>
      </c>
      <c r="AB44" s="187">
        <v>6000</v>
      </c>
      <c r="AC44" s="187">
        <v>6000</v>
      </c>
      <c r="AD44" s="187">
        <v>15000</v>
      </c>
      <c r="AE44" s="187">
        <v>32000</v>
      </c>
      <c r="AF44" s="187">
        <v>36000</v>
      </c>
      <c r="AG44" s="187">
        <v>40000</v>
      </c>
      <c r="AH44" s="187">
        <f t="shared" si="21"/>
        <v>300000</v>
      </c>
      <c r="AI44" s="34" t="s">
        <v>101</v>
      </c>
      <c r="AJ44" s="16">
        <v>121</v>
      </c>
      <c r="AK44" s="35">
        <v>8760</v>
      </c>
      <c r="AL44" s="48">
        <f t="shared" si="1"/>
        <v>0</v>
      </c>
      <c r="AM44" s="45">
        <f t="shared" si="2"/>
        <v>0</v>
      </c>
      <c r="AN44" s="44">
        <v>0</v>
      </c>
      <c r="AO44" s="46">
        <f t="shared" si="17"/>
        <v>0</v>
      </c>
      <c r="AP44" s="45">
        <v>0</v>
      </c>
      <c r="AQ44" s="46">
        <f t="shared" si="3"/>
        <v>0</v>
      </c>
      <c r="AR44" s="52">
        <v>4.5999999999999999E-3</v>
      </c>
      <c r="AS44" s="49">
        <f>AR44*AJ44*AK44</f>
        <v>4875.8159999999998</v>
      </c>
      <c r="AT44" s="51">
        <v>1.8800000000000001E-2</v>
      </c>
      <c r="AU44" s="45">
        <f t="shared" si="4"/>
        <v>5640</v>
      </c>
      <c r="AV44" s="46">
        <f t="shared" si="5"/>
        <v>10515.815999999999</v>
      </c>
      <c r="AW44" s="46">
        <f t="shared" si="7"/>
        <v>2418.6376799999998</v>
      </c>
      <c r="AX44" s="46">
        <f t="shared" si="8"/>
        <v>12934.453679999999</v>
      </c>
      <c r="AY44" s="36"/>
      <c r="AZ44" s="36"/>
      <c r="BA44" s="108"/>
    </row>
    <row r="45" spans="1:989" ht="45.75" thickBot="1">
      <c r="A45" s="156">
        <v>35</v>
      </c>
      <c r="B45" s="83">
        <v>7</v>
      </c>
      <c r="C45" s="83">
        <v>5</v>
      </c>
      <c r="D45" s="53" t="s">
        <v>92</v>
      </c>
      <c r="E45" s="83" t="s">
        <v>93</v>
      </c>
      <c r="F45" s="53" t="s">
        <v>19</v>
      </c>
      <c r="G45" s="53" t="s">
        <v>94</v>
      </c>
      <c r="H45" s="83">
        <v>4</v>
      </c>
      <c r="I45" s="53">
        <v>8512537954</v>
      </c>
      <c r="J45" s="53" t="s">
        <v>251</v>
      </c>
      <c r="K45" s="84" t="s">
        <v>153</v>
      </c>
      <c r="L45" s="83" t="s">
        <v>104</v>
      </c>
      <c r="M45" s="53" t="s">
        <v>19</v>
      </c>
      <c r="N45" s="53" t="s">
        <v>19</v>
      </c>
      <c r="O45" s="53" t="s">
        <v>140</v>
      </c>
      <c r="P45" s="83">
        <v>11</v>
      </c>
      <c r="Q45" s="53"/>
      <c r="R45" s="84" t="s">
        <v>153</v>
      </c>
      <c r="S45" s="163" t="s">
        <v>105</v>
      </c>
      <c r="T45" s="163" t="s">
        <v>106</v>
      </c>
      <c r="U45" s="83" t="s">
        <v>173</v>
      </c>
      <c r="V45" s="189">
        <v>170000</v>
      </c>
      <c r="W45" s="189">
        <v>120000</v>
      </c>
      <c r="X45" s="189">
        <v>80000</v>
      </c>
      <c r="Y45" s="189">
        <v>35000</v>
      </c>
      <c r="Z45" s="189">
        <v>12000</v>
      </c>
      <c r="AA45" s="189">
        <v>2000</v>
      </c>
      <c r="AB45" s="189">
        <v>2000</v>
      </c>
      <c r="AC45" s="189">
        <v>2000</v>
      </c>
      <c r="AD45" s="189">
        <v>12000</v>
      </c>
      <c r="AE45" s="189">
        <v>35000</v>
      </c>
      <c r="AF45" s="189">
        <v>80000</v>
      </c>
      <c r="AG45" s="189">
        <v>120000</v>
      </c>
      <c r="AH45" s="189">
        <f t="shared" si="21"/>
        <v>670000</v>
      </c>
      <c r="AI45" s="83" t="s">
        <v>107</v>
      </c>
      <c r="AJ45" s="53">
        <v>1262</v>
      </c>
      <c r="AK45" s="85">
        <v>8760</v>
      </c>
      <c r="AL45" s="54">
        <f t="shared" si="1"/>
        <v>0</v>
      </c>
      <c r="AM45" s="55">
        <f t="shared" si="2"/>
        <v>0</v>
      </c>
      <c r="AN45" s="56">
        <v>0</v>
      </c>
      <c r="AO45" s="57">
        <f t="shared" si="17"/>
        <v>0</v>
      </c>
      <c r="AP45" s="55">
        <v>0</v>
      </c>
      <c r="AQ45" s="57">
        <f t="shared" si="3"/>
        <v>0</v>
      </c>
      <c r="AR45" s="59">
        <v>4.4400000000000004E-3</v>
      </c>
      <c r="AS45" s="60">
        <f>AR45*AJ45*AK45</f>
        <v>49084.732800000005</v>
      </c>
      <c r="AT45" s="58">
        <v>1.8769999999999998E-2</v>
      </c>
      <c r="AU45" s="55">
        <f t="shared" si="4"/>
        <v>12575.9</v>
      </c>
      <c r="AV45" s="57">
        <f t="shared" si="5"/>
        <v>61660.632800000007</v>
      </c>
      <c r="AW45" s="57">
        <f t="shared" si="7"/>
        <v>14181.945544000002</v>
      </c>
      <c r="AX45" s="57">
        <f t="shared" si="8"/>
        <v>75842.578344000009</v>
      </c>
      <c r="AY45" s="86"/>
      <c r="AZ45" s="86"/>
      <c r="BA45" s="157"/>
    </row>
    <row r="46" spans="1:989" ht="33.75">
      <c r="A46" s="92">
        <v>36</v>
      </c>
      <c r="B46" s="93">
        <v>8</v>
      </c>
      <c r="C46" s="93">
        <v>1</v>
      </c>
      <c r="D46" s="94" t="s">
        <v>118</v>
      </c>
      <c r="E46" s="93" t="s">
        <v>119</v>
      </c>
      <c r="F46" s="94" t="s">
        <v>19</v>
      </c>
      <c r="G46" s="94" t="s">
        <v>120</v>
      </c>
      <c r="H46" s="93">
        <v>22</v>
      </c>
      <c r="I46" s="94">
        <v>8512537776</v>
      </c>
      <c r="J46" s="94" t="s">
        <v>252</v>
      </c>
      <c r="K46" s="94" t="s">
        <v>23</v>
      </c>
      <c r="L46" s="93" t="s">
        <v>119</v>
      </c>
      <c r="M46" s="94" t="s">
        <v>19</v>
      </c>
      <c r="N46" s="94" t="s">
        <v>19</v>
      </c>
      <c r="O46" s="94" t="s">
        <v>120</v>
      </c>
      <c r="P46" s="93">
        <v>22</v>
      </c>
      <c r="Q46" s="94"/>
      <c r="R46" s="94" t="s">
        <v>121</v>
      </c>
      <c r="S46" s="169" t="s">
        <v>122</v>
      </c>
      <c r="T46" s="159" t="s">
        <v>123</v>
      </c>
      <c r="U46" s="159" t="s">
        <v>173</v>
      </c>
      <c r="V46" s="200">
        <v>210000</v>
      </c>
      <c r="W46" s="200">
        <v>250000</v>
      </c>
      <c r="X46" s="200">
        <v>200000</v>
      </c>
      <c r="Y46" s="200">
        <v>60000</v>
      </c>
      <c r="Z46" s="200">
        <v>10000</v>
      </c>
      <c r="AA46" s="200">
        <v>4000</v>
      </c>
      <c r="AB46" s="200">
        <v>4000</v>
      </c>
      <c r="AC46" s="200">
        <v>4000</v>
      </c>
      <c r="AD46" s="200">
        <v>20000</v>
      </c>
      <c r="AE46" s="201">
        <v>120000</v>
      </c>
      <c r="AF46" s="202">
        <v>210000</v>
      </c>
      <c r="AG46" s="203">
        <v>210000</v>
      </c>
      <c r="AH46" s="181">
        <f t="shared" ref="AH46:AH49" si="22">SUM(V46:AG46)</f>
        <v>1302000</v>
      </c>
      <c r="AI46" s="93" t="s">
        <v>107</v>
      </c>
      <c r="AJ46" s="95">
        <v>987</v>
      </c>
      <c r="AK46" s="96">
        <v>8760</v>
      </c>
      <c r="AL46" s="67">
        <f t="shared" si="1"/>
        <v>0</v>
      </c>
      <c r="AM46" s="68">
        <f t="shared" si="2"/>
        <v>0</v>
      </c>
      <c r="AN46" s="69">
        <v>0</v>
      </c>
      <c r="AO46" s="70">
        <f t="shared" si="17"/>
        <v>0</v>
      </c>
      <c r="AP46" s="68">
        <v>0</v>
      </c>
      <c r="AQ46" s="70">
        <f t="shared" si="3"/>
        <v>0</v>
      </c>
      <c r="AR46" s="72">
        <v>4.4400000000000004E-3</v>
      </c>
      <c r="AS46" s="73">
        <f>AR46*AJ46*AK46</f>
        <v>38388.772800000006</v>
      </c>
      <c r="AT46" s="71">
        <v>1.8769999999999998E-2</v>
      </c>
      <c r="AU46" s="68">
        <f t="shared" si="4"/>
        <v>24438.539999999997</v>
      </c>
      <c r="AV46" s="70">
        <f t="shared" si="5"/>
        <v>62827.3128</v>
      </c>
      <c r="AW46" s="70">
        <f t="shared" si="7"/>
        <v>14450.281944</v>
      </c>
      <c r="AX46" s="70">
        <f t="shared" si="8"/>
        <v>77277.594744000002</v>
      </c>
      <c r="AY46" s="70">
        <f>SUM(AV46:AV47)</f>
        <v>64682.527799999996</v>
      </c>
      <c r="AZ46" s="70">
        <f>AY46*0.23</f>
        <v>14876.981394</v>
      </c>
      <c r="BA46" s="74">
        <f>SUM(AY46:AZ46)</f>
        <v>79559.509193999998</v>
      </c>
    </row>
    <row r="47" spans="1:989" ht="34.5" thickBot="1">
      <c r="A47" s="172">
        <v>37</v>
      </c>
      <c r="B47" s="173">
        <v>8</v>
      </c>
      <c r="C47" s="173">
        <v>2</v>
      </c>
      <c r="D47" s="174" t="s">
        <v>118</v>
      </c>
      <c r="E47" s="173" t="s">
        <v>119</v>
      </c>
      <c r="F47" s="174" t="s">
        <v>19</v>
      </c>
      <c r="G47" s="174" t="s">
        <v>120</v>
      </c>
      <c r="H47" s="173">
        <v>22</v>
      </c>
      <c r="I47" s="174">
        <v>8512537776</v>
      </c>
      <c r="J47" s="174" t="s">
        <v>252</v>
      </c>
      <c r="K47" s="174" t="s">
        <v>23</v>
      </c>
      <c r="L47" s="173" t="s">
        <v>119</v>
      </c>
      <c r="M47" s="174" t="s">
        <v>19</v>
      </c>
      <c r="N47" s="174" t="s">
        <v>19</v>
      </c>
      <c r="O47" s="174" t="s">
        <v>120</v>
      </c>
      <c r="P47" s="173">
        <v>27</v>
      </c>
      <c r="Q47" s="174"/>
      <c r="R47" s="174" t="s">
        <v>121</v>
      </c>
      <c r="S47" s="160" t="s">
        <v>124</v>
      </c>
      <c r="T47" s="160" t="s">
        <v>125</v>
      </c>
      <c r="U47" s="160" t="s">
        <v>173</v>
      </c>
      <c r="V47" s="204">
        <v>1000</v>
      </c>
      <c r="W47" s="204">
        <v>1000</v>
      </c>
      <c r="X47" s="204">
        <v>9000</v>
      </c>
      <c r="Y47" s="204">
        <v>5000</v>
      </c>
      <c r="Z47" s="204">
        <v>2000</v>
      </c>
      <c r="AA47" s="204">
        <v>1000</v>
      </c>
      <c r="AB47" s="204">
        <v>1000</v>
      </c>
      <c r="AC47" s="204">
        <v>1500</v>
      </c>
      <c r="AD47" s="204">
        <v>3500</v>
      </c>
      <c r="AE47" s="205">
        <v>3500</v>
      </c>
      <c r="AF47" s="206">
        <v>9000</v>
      </c>
      <c r="AG47" s="199">
        <v>9000</v>
      </c>
      <c r="AH47" s="183">
        <f t="shared" si="22"/>
        <v>46500</v>
      </c>
      <c r="AI47" s="173" t="s">
        <v>21</v>
      </c>
      <c r="AJ47" s="97"/>
      <c r="AK47" s="75"/>
      <c r="AL47" s="76">
        <f t="shared" si="1"/>
        <v>0</v>
      </c>
      <c r="AM47" s="77">
        <f t="shared" si="2"/>
        <v>0</v>
      </c>
      <c r="AN47" s="78">
        <v>0</v>
      </c>
      <c r="AO47" s="79">
        <f t="shared" si="17"/>
        <v>0</v>
      </c>
      <c r="AP47" s="77">
        <v>0</v>
      </c>
      <c r="AQ47" s="79">
        <f t="shared" si="3"/>
        <v>0</v>
      </c>
      <c r="AR47" s="79">
        <v>29.09</v>
      </c>
      <c r="AS47" s="79">
        <f>AR47*12</f>
        <v>349.08</v>
      </c>
      <c r="AT47" s="81">
        <v>3.2390000000000002E-2</v>
      </c>
      <c r="AU47" s="77">
        <f t="shared" si="4"/>
        <v>1506.135</v>
      </c>
      <c r="AV47" s="79">
        <f t="shared" si="5"/>
        <v>1855.2149999999999</v>
      </c>
      <c r="AW47" s="79">
        <f t="shared" si="7"/>
        <v>426.69945000000001</v>
      </c>
      <c r="AX47" s="79">
        <f t="shared" si="8"/>
        <v>2281.9144499999998</v>
      </c>
      <c r="AY47" s="79"/>
      <c r="AZ47" s="79"/>
      <c r="BA47" s="82"/>
    </row>
    <row r="48" spans="1:989" ht="45">
      <c r="A48" s="130">
        <v>38</v>
      </c>
      <c r="B48" s="131">
        <v>9</v>
      </c>
      <c r="C48" s="131">
        <v>1</v>
      </c>
      <c r="D48" s="132" t="s">
        <v>158</v>
      </c>
      <c r="E48" s="131" t="s">
        <v>24</v>
      </c>
      <c r="F48" s="132" t="s">
        <v>22</v>
      </c>
      <c r="G48" s="132" t="s">
        <v>159</v>
      </c>
      <c r="H48" s="131">
        <v>27</v>
      </c>
      <c r="I48" s="132">
        <v>8571688560</v>
      </c>
      <c r="J48" s="132" t="s">
        <v>254</v>
      </c>
      <c r="K48" s="132" t="s">
        <v>200</v>
      </c>
      <c r="L48" s="131" t="s">
        <v>24</v>
      </c>
      <c r="M48" s="132" t="s">
        <v>22</v>
      </c>
      <c r="N48" s="132" t="s">
        <v>22</v>
      </c>
      <c r="O48" s="132" t="s">
        <v>195</v>
      </c>
      <c r="P48" s="131">
        <v>27</v>
      </c>
      <c r="Q48" s="132"/>
      <c r="R48" s="132" t="s">
        <v>201</v>
      </c>
      <c r="S48" s="170" t="s">
        <v>196</v>
      </c>
      <c r="T48" s="170" t="s">
        <v>197</v>
      </c>
      <c r="U48" s="170" t="s">
        <v>173</v>
      </c>
      <c r="V48" s="207">
        <v>220000</v>
      </c>
      <c r="W48" s="207">
        <v>320000</v>
      </c>
      <c r="X48" s="207">
        <v>245000</v>
      </c>
      <c r="Y48" s="207">
        <v>136000</v>
      </c>
      <c r="Z48" s="207">
        <v>158000</v>
      </c>
      <c r="AA48" s="207">
        <v>100000</v>
      </c>
      <c r="AB48" s="207">
        <v>110000</v>
      </c>
      <c r="AC48" s="207">
        <v>120000</v>
      </c>
      <c r="AD48" s="207">
        <v>125000</v>
      </c>
      <c r="AE48" s="207">
        <v>380000</v>
      </c>
      <c r="AF48" s="208">
        <v>340000</v>
      </c>
      <c r="AG48" s="209">
        <v>330000</v>
      </c>
      <c r="AH48" s="210">
        <f t="shared" si="22"/>
        <v>2584000</v>
      </c>
      <c r="AI48" s="131" t="s">
        <v>107</v>
      </c>
      <c r="AJ48" s="132">
        <v>2000</v>
      </c>
      <c r="AK48" s="133">
        <v>8760</v>
      </c>
      <c r="AL48" s="134">
        <f t="shared" si="1"/>
        <v>0</v>
      </c>
      <c r="AM48" s="135">
        <f t="shared" si="2"/>
        <v>0</v>
      </c>
      <c r="AN48" s="69">
        <v>0</v>
      </c>
      <c r="AO48" s="136">
        <f t="shared" si="17"/>
        <v>0</v>
      </c>
      <c r="AP48" s="135">
        <v>0</v>
      </c>
      <c r="AQ48" s="136">
        <f t="shared" si="3"/>
        <v>0</v>
      </c>
      <c r="AR48" s="218">
        <v>4.4400000000000004E-3</v>
      </c>
      <c r="AS48" s="136">
        <f>AR48*AJ48*AK48</f>
        <v>77788.800000000003</v>
      </c>
      <c r="AT48" s="137">
        <v>1.8769999999999998E-2</v>
      </c>
      <c r="AU48" s="135">
        <f t="shared" si="4"/>
        <v>48501.679999999993</v>
      </c>
      <c r="AV48" s="136">
        <f t="shared" si="5"/>
        <v>126290.48</v>
      </c>
      <c r="AW48" s="136">
        <f t="shared" si="7"/>
        <v>29046.810400000002</v>
      </c>
      <c r="AX48" s="136">
        <f t="shared" si="8"/>
        <v>155337.2904</v>
      </c>
      <c r="AY48" s="136">
        <f>SUM(AV48:AV49)</f>
        <v>136127.76999999999</v>
      </c>
      <c r="AZ48" s="136">
        <f>AY48*0.23</f>
        <v>31309.3871</v>
      </c>
      <c r="BA48" s="138">
        <f>SUM(AY48:AZ48)</f>
        <v>167437.15709999998</v>
      </c>
    </row>
    <row r="49" spans="1:989" ht="45.75" thickBot="1">
      <c r="A49" s="139">
        <v>39</v>
      </c>
      <c r="B49" s="140">
        <v>9</v>
      </c>
      <c r="C49" s="140">
        <v>2</v>
      </c>
      <c r="D49" s="141" t="s">
        <v>158</v>
      </c>
      <c r="E49" s="140" t="s">
        <v>24</v>
      </c>
      <c r="F49" s="141" t="s">
        <v>22</v>
      </c>
      <c r="G49" s="141" t="s">
        <v>159</v>
      </c>
      <c r="H49" s="140">
        <v>27</v>
      </c>
      <c r="I49" s="219">
        <v>8571688560</v>
      </c>
      <c r="J49" s="141" t="s">
        <v>254</v>
      </c>
      <c r="K49" s="141" t="s">
        <v>203</v>
      </c>
      <c r="L49" s="140" t="s">
        <v>24</v>
      </c>
      <c r="M49" s="141" t="s">
        <v>22</v>
      </c>
      <c r="N49" s="141" t="s">
        <v>22</v>
      </c>
      <c r="O49" s="141" t="s">
        <v>195</v>
      </c>
      <c r="P49" s="140">
        <v>27</v>
      </c>
      <c r="Q49" s="141"/>
      <c r="R49" s="141" t="s">
        <v>202</v>
      </c>
      <c r="S49" s="171" t="s">
        <v>198</v>
      </c>
      <c r="T49" s="171" t="s">
        <v>199</v>
      </c>
      <c r="U49" s="171" t="s">
        <v>173</v>
      </c>
      <c r="V49" s="211">
        <v>17800</v>
      </c>
      <c r="W49" s="211">
        <v>18800</v>
      </c>
      <c r="X49" s="211">
        <v>14700</v>
      </c>
      <c r="Y49" s="211">
        <v>19200</v>
      </c>
      <c r="Z49" s="211">
        <v>22000</v>
      </c>
      <c r="AA49" s="211">
        <v>34000</v>
      </c>
      <c r="AB49" s="211">
        <v>27000</v>
      </c>
      <c r="AC49" s="211">
        <v>25000</v>
      </c>
      <c r="AD49" s="211">
        <v>21000</v>
      </c>
      <c r="AE49" s="211">
        <v>21000</v>
      </c>
      <c r="AF49" s="212">
        <v>18000</v>
      </c>
      <c r="AG49" s="213">
        <v>17000</v>
      </c>
      <c r="AH49" s="214">
        <f t="shared" si="22"/>
        <v>255500</v>
      </c>
      <c r="AI49" s="140" t="s">
        <v>71</v>
      </c>
      <c r="AJ49" s="141"/>
      <c r="AK49" s="142"/>
      <c r="AL49" s="143">
        <f t="shared" si="1"/>
        <v>0</v>
      </c>
      <c r="AM49" s="144">
        <f t="shared" si="2"/>
        <v>0</v>
      </c>
      <c r="AN49" s="78">
        <v>0</v>
      </c>
      <c r="AO49" s="145">
        <f t="shared" si="17"/>
        <v>0</v>
      </c>
      <c r="AP49" s="144">
        <v>0</v>
      </c>
      <c r="AQ49" s="145">
        <f t="shared" si="3"/>
        <v>0</v>
      </c>
      <c r="AR49" s="145">
        <v>161.01</v>
      </c>
      <c r="AS49" s="145">
        <f>AR49*12</f>
        <v>1932.12</v>
      </c>
      <c r="AT49" s="146">
        <v>3.0939999999999999E-2</v>
      </c>
      <c r="AU49" s="144">
        <f t="shared" si="4"/>
        <v>7905.17</v>
      </c>
      <c r="AV49" s="145">
        <f t="shared" si="5"/>
        <v>9837.2900000000009</v>
      </c>
      <c r="AW49" s="145">
        <f t="shared" si="7"/>
        <v>2262.5767000000001</v>
      </c>
      <c r="AX49" s="145">
        <f t="shared" si="8"/>
        <v>12099.8667</v>
      </c>
      <c r="AY49" s="79"/>
      <c r="AZ49" s="79"/>
      <c r="BA49" s="82"/>
    </row>
    <row r="50" spans="1:989" s="6" customFormat="1" ht="21" customHeight="1" thickBot="1">
      <c r="A50" s="4"/>
      <c r="B50" s="4"/>
      <c r="C50" s="4"/>
      <c r="D50" s="3"/>
      <c r="E50" s="2"/>
      <c r="F50" s="1"/>
      <c r="G50" s="1"/>
      <c r="H50" s="2"/>
      <c r="I50" s="3"/>
      <c r="J50" s="3"/>
      <c r="K50" s="3"/>
      <c r="L50" s="2"/>
      <c r="M50" s="3"/>
      <c r="N50" s="3"/>
      <c r="O50" s="3"/>
      <c r="P50" s="2"/>
      <c r="Q50" s="3"/>
      <c r="R50" s="1"/>
      <c r="S50" s="2"/>
      <c r="T50" s="2"/>
      <c r="U50" s="4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220">
        <f>SUM(AH11:AH49)</f>
        <v>26120875</v>
      </c>
      <c r="AI50" s="2"/>
      <c r="AJ50" s="2"/>
      <c r="AK50" s="2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221">
        <f>SUM(AV11:AV49)</f>
        <v>979201.33761000005</v>
      </c>
      <c r="AW50" s="222">
        <f t="shared" si="7"/>
        <v>225216.30765030003</v>
      </c>
      <c r="AX50" s="223">
        <f>SUM(AV50:AW50)</f>
        <v>1204417.6452603</v>
      </c>
      <c r="AY50" s="224"/>
      <c r="AZ50" s="224"/>
      <c r="BA50" s="224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</row>
  </sheetData>
  <mergeCells count="7">
    <mergeCell ref="AV8:BA8"/>
    <mergeCell ref="D2:D6"/>
    <mergeCell ref="E2:I2"/>
    <mergeCell ref="E3:I3"/>
    <mergeCell ref="E4:I4"/>
    <mergeCell ref="E5:I5"/>
    <mergeCell ref="E6:J6"/>
  </mergeCells>
  <pageMargins left="0" right="0" top="0.39370078740157477" bottom="0.39370078740157477" header="0" footer="0"/>
  <pageSetup paperSize="8" scale="88" fitToWidth="0" orientation="landscape" r:id="rId1"/>
  <headerFooter>
    <oddHeader>&amp;C&amp;A</oddHeader>
    <oddFooter>&amp;CStrona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Walski</dc:creator>
  <cp:lastModifiedBy>katomczyk</cp:lastModifiedBy>
  <cp:revision>147</cp:revision>
  <cp:lastPrinted>2017-11-03T13:09:55Z</cp:lastPrinted>
  <dcterms:created xsi:type="dcterms:W3CDTF">2016-09-26T13:43:19Z</dcterms:created>
  <dcterms:modified xsi:type="dcterms:W3CDTF">2018-10-09T08:21:21Z</dcterms:modified>
</cp:coreProperties>
</file>