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Zespół ds. RPO WZ\RPD\na 2016\RPD PT\"/>
    </mc:Choice>
  </mc:AlternateContent>
  <bookViews>
    <workbookView xWindow="480" yWindow="30" windowWidth="22050" windowHeight="97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30" i="1" l="1"/>
  <c r="G9" i="1"/>
  <c r="G31" i="1" l="1"/>
  <c r="E10" i="1" l="1"/>
  <c r="E11" i="1"/>
  <c r="E9" i="1"/>
  <c r="H11" i="1" l="1"/>
  <c r="I11" i="1"/>
  <c r="E15" i="1" l="1"/>
  <c r="H33" i="1" l="1"/>
  <c r="I33" i="1" s="1"/>
  <c r="H31" i="1"/>
  <c r="H32" i="1"/>
  <c r="I32" i="1" s="1"/>
  <c r="I31" i="1" l="1"/>
  <c r="E46" i="1"/>
  <c r="E16" i="1"/>
  <c r="E14" i="1"/>
  <c r="H85" i="1"/>
  <c r="I85" i="1" s="1"/>
  <c r="I64" i="1"/>
  <c r="H64" i="1"/>
  <c r="G64" i="1"/>
  <c r="G89" i="1"/>
  <c r="G86" i="1"/>
  <c r="G82" i="1"/>
  <c r="G78" i="1"/>
  <c r="G73" i="1"/>
  <c r="I87" i="1"/>
  <c r="I89" i="1" s="1"/>
  <c r="H87" i="1"/>
  <c r="H89" i="1" s="1"/>
  <c r="H84" i="1"/>
  <c r="H83" i="1"/>
  <c r="I83" i="1" s="1"/>
  <c r="H80" i="1"/>
  <c r="I80" i="1" s="1"/>
  <c r="H79" i="1"/>
  <c r="I76" i="1"/>
  <c r="H75" i="1"/>
  <c r="I75" i="1" s="1"/>
  <c r="H76" i="1"/>
  <c r="H74" i="1"/>
  <c r="I74" i="1" s="1"/>
  <c r="I71" i="1"/>
  <c r="H71" i="1"/>
  <c r="H70" i="1"/>
  <c r="I70" i="1" s="1"/>
  <c r="G56" i="1"/>
  <c r="I55" i="1"/>
  <c r="H55" i="1"/>
  <c r="H54" i="1"/>
  <c r="I54" i="1" s="1"/>
  <c r="G53" i="1"/>
  <c r="I49" i="1"/>
  <c r="H51" i="1"/>
  <c r="H53" i="1" s="1"/>
  <c r="H49" i="1"/>
  <c r="G48" i="1"/>
  <c r="I47" i="1"/>
  <c r="I45" i="1"/>
  <c r="I48" i="1" s="1"/>
  <c r="H47" i="1"/>
  <c r="H45" i="1"/>
  <c r="H48" i="1" s="1"/>
  <c r="G44" i="1"/>
  <c r="I34" i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/>
  <c r="H41" i="1"/>
  <c r="I41" i="1" s="1"/>
  <c r="H30" i="1"/>
  <c r="I30" i="1" s="1"/>
  <c r="G29" i="1"/>
  <c r="I21" i="1"/>
  <c r="I27" i="1"/>
  <c r="I25" i="1"/>
  <c r="H27" i="1"/>
  <c r="H22" i="1"/>
  <c r="H23" i="1"/>
  <c r="I23" i="1" s="1"/>
  <c r="H24" i="1"/>
  <c r="I24" i="1" s="1"/>
  <c r="H25" i="1"/>
  <c r="H21" i="1"/>
  <c r="G20" i="1"/>
  <c r="H16" i="1"/>
  <c r="I16" i="1" s="1"/>
  <c r="H17" i="1"/>
  <c r="I17" i="1" s="1"/>
  <c r="H18" i="1"/>
  <c r="I18" i="1"/>
  <c r="H15" i="1"/>
  <c r="I15" i="1" s="1"/>
  <c r="H13" i="1"/>
  <c r="G12" i="1"/>
  <c r="H10" i="1"/>
  <c r="I10" i="1" s="1"/>
  <c r="H9" i="1"/>
  <c r="I53" i="1" l="1"/>
  <c r="I78" i="1"/>
  <c r="H78" i="1"/>
  <c r="I51" i="1"/>
  <c r="I56" i="1"/>
  <c r="I73" i="1"/>
  <c r="H82" i="1"/>
  <c r="H29" i="1"/>
  <c r="I79" i="1"/>
  <c r="I82" i="1" s="1"/>
  <c r="H73" i="1"/>
  <c r="I22" i="1"/>
  <c r="I29" i="1" s="1"/>
  <c r="H20" i="1"/>
  <c r="I44" i="1"/>
  <c r="H44" i="1"/>
  <c r="H12" i="1"/>
  <c r="G57" i="1"/>
  <c r="I9" i="1"/>
  <c r="I12" i="1" s="1"/>
  <c r="I13" i="1"/>
  <c r="I20" i="1" s="1"/>
  <c r="H56" i="1"/>
  <c r="H86" i="1"/>
  <c r="I84" i="1"/>
  <c r="I86" i="1" s="1"/>
  <c r="I90" i="1" s="1"/>
  <c r="G90" i="1"/>
  <c r="H90" i="1" l="1"/>
  <c r="I57" i="1"/>
  <c r="I91" i="1" s="1"/>
  <c r="H57" i="1"/>
  <c r="G91" i="1"/>
  <c r="H91" i="1" l="1"/>
</calcChain>
</file>

<file path=xl/sharedStrings.xml><?xml version="1.0" encoding="utf-8"?>
<sst xmlns="http://schemas.openxmlformats.org/spreadsheetml/2006/main" count="167" uniqueCount="96">
  <si>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</si>
  <si>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</si>
  <si>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</si>
  <si>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</si>
  <si>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</si>
  <si>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</si>
  <si>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</si>
  <si>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</si>
  <si>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Podnoszenie kwalifikacji pracowników zaangażowanych w proces realizacji RPO WZ</t>
  </si>
  <si>
    <t>Kursy językowe</t>
  </si>
  <si>
    <t>*</t>
  </si>
  <si>
    <t>Szacowany średni koszt jednostkowy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</si>
  <si>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</si>
  <si>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</si>
  <si>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</si>
  <si>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</si>
  <si>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</si>
  <si>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</si>
  <si>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</si>
  <si>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</si>
  <si>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</si>
  <si>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</si>
  <si>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</si>
  <si>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</si>
  <si>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</si>
  <si>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</si>
  <si>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</si>
  <si>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</si>
  <si>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</si>
  <si>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</si>
  <si>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</si>
  <si>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</si>
  <si>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</si>
  <si>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</si>
  <si>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</si>
  <si>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</si>
  <si>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</si>
  <si>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</si>
  <si>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</si>
  <si>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</si>
  <si>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</si>
  <si>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</si>
  <si>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</si>
  <si>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</si>
  <si>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</si>
  <si>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</si>
  <si>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</si>
  <si>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</si>
  <si>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</si>
  <si>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</si>
  <si>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</si>
  <si>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 xml:space="preserve">Pokrycie kosztów podróży służbowych krajowych i zagranicznych służących prawidłowemu funkcjonowaniu Programu </t>
  </si>
  <si>
    <t>Razem poz. 5: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</si>
  <si>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</si>
  <si>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</si>
  <si>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</si>
  <si>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</si>
  <si>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</si>
  <si>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</si>
  <si>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</si>
  <si>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</si>
  <si>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</si>
  <si>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</si>
  <si>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</si>
  <si>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</si>
  <si>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</si>
  <si>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</si>
  <si>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</si>
  <si>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</si>
  <si>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</si>
  <si>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</si>
  <si>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</si>
  <si>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</si>
  <si>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</si>
  <si>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</si>
  <si>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</si>
  <si>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</si>
  <si>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</si>
  <si>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</si>
  <si>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</si>
  <si>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</si>
  <si>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</si>
  <si>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</si>
  <si>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</si>
  <si>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</si>
  <si>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</si>
  <si>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</si>
  <si>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</si>
  <si>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</si>
  <si>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</si>
  <si>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</si>
  <si>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</si>
  <si>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bieżące</t>
  </si>
  <si>
    <t>inwestycyjne</t>
  </si>
  <si>
    <t>gadżety i materiały promocyjne</t>
  </si>
  <si>
    <t>Opłata za monitoring obiektu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</si>
</sst>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07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wrapText="1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7" fillId="0" borderId="0" xfId="0" applyFont="1"/>
    <xf numFmtId="0" fontId="4" fillId="3" borderId="4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7" xfId="0" applyBorder="1" applyAlignment="1">
      <alignment horizontal="right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44" fontId="0" fillId="0" borderId="4" xfId="1" applyFont="1" applyBorder="1"/>
    <xf numFmtId="44" fontId="0" fillId="0" borderId="3" xfId="1" applyFont="1" applyBorder="1"/>
    <xf numFmtId="44" fontId="0" fillId="0" borderId="45" xfId="1" applyFont="1" applyBorder="1" applyAlignment="1">
      <alignment horizontal="center" vertical="center"/>
    </xf>
    <xf numFmtId="44" fontId="0" fillId="0" borderId="8" xfId="1" applyFont="1" applyBorder="1"/>
    <xf numFmtId="44" fontId="0" fillId="0" borderId="45" xfId="1" applyFont="1" applyBorder="1"/>
    <xf numFmtId="44" fontId="0" fillId="0" borderId="12" xfId="1" applyFont="1" applyBorder="1"/>
    <xf numFmtId="44" fontId="0" fillId="0" borderId="13" xfId="1" applyFont="1" applyBorder="1"/>
    <xf numFmtId="44" fontId="0" fillId="0" borderId="37" xfId="1" applyFont="1" applyBorder="1"/>
    <xf numFmtId="44" fontId="0" fillId="4" borderId="16" xfId="1" applyFont="1" applyFill="1" applyBorder="1"/>
    <xf numFmtId="44" fontId="0" fillId="0" borderId="30" xfId="1" applyFont="1" applyBorder="1"/>
    <xf numFmtId="44" fontId="0" fillId="0" borderId="44" xfId="1" applyFont="1" applyBorder="1"/>
    <xf numFmtId="44" fontId="0" fillId="0" borderId="26" xfId="1" applyFont="1" applyBorder="1"/>
    <xf numFmtId="44" fontId="0" fillId="0" borderId="25" xfId="1" applyFont="1" applyBorder="1"/>
    <xf numFmtId="44" fontId="0" fillId="4" borderId="34" xfId="1" applyFont="1" applyFill="1" applyBorder="1"/>
    <xf numFmtId="44" fontId="0" fillId="4" borderId="40" xfId="1" applyFont="1" applyFill="1" applyBorder="1"/>
    <xf numFmtId="44" fontId="0" fillId="4" borderId="46" xfId="1" applyFont="1" applyFill="1" applyBorder="1"/>
    <xf numFmtId="44" fontId="0" fillId="3" borderId="16" xfId="0" applyNumberFormat="1" applyFill="1" applyBorder="1"/>
    <xf numFmtId="44" fontId="0" fillId="4" borderId="1" xfId="0" applyNumberForma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4" fontId="0" fillId="0" borderId="1" xfId="1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44" fontId="0" fillId="4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44" fontId="0" fillId="4" borderId="1" xfId="1" applyFont="1" applyFill="1" applyBorder="1"/>
    <xf numFmtId="44" fontId="0" fillId="4" borderId="45" xfId="0" applyNumberFormat="1" applyFill="1" applyBorder="1"/>
    <xf numFmtId="44" fontId="0" fillId="4" borderId="45" xfId="1" applyFont="1" applyFill="1" applyBorder="1" applyAlignment="1">
      <alignment horizontal="center" vertical="center"/>
    </xf>
    <xf numFmtId="44" fontId="0" fillId="4" borderId="45" xfId="1" applyFont="1" applyFill="1" applyBorder="1"/>
    <xf numFmtId="0" fontId="0" fillId="0" borderId="47" xfId="0" applyBorder="1"/>
    <xf numFmtId="44" fontId="0" fillId="0" borderId="47" xfId="1" applyFont="1" applyBorder="1"/>
    <xf numFmtId="44" fontId="0" fillId="4" borderId="49" xfId="1" applyFont="1" applyFill="1" applyBorder="1"/>
    <xf numFmtId="44" fontId="0" fillId="4" borderId="15" xfId="1" applyFont="1" applyFill="1" applyBorder="1"/>
    <xf numFmtId="44" fontId="0" fillId="3" borderId="16" xfId="1" applyFont="1" applyFill="1" applyBorder="1"/>
    <xf numFmtId="44" fontId="0" fillId="3" borderId="15" xfId="1" applyFont="1" applyFill="1" applyBorder="1"/>
    <xf numFmtId="44" fontId="0" fillId="3" borderId="46" xfId="1" applyFont="1" applyFill="1" applyBorder="1"/>
    <xf numFmtId="44" fontId="0" fillId="3" borderId="49" xfId="1" applyFont="1" applyFill="1" applyBorder="1"/>
    <xf numFmtId="0" fontId="0" fillId="0" borderId="1" xfId="0" applyBorder="1" applyAlignment="1">
      <alignment horizontal="center" vertical="center"/>
    </xf>
    <xf numFmtId="44" fontId="0" fillId="0" borderId="10" xfId="1" applyFont="1" applyFill="1" applyBorder="1"/>
    <xf numFmtId="44" fontId="0" fillId="0" borderId="1" xfId="1" applyFont="1" applyFill="1" applyBorder="1"/>
    <xf numFmtId="44" fontId="0" fillId="3" borderId="49" xfId="1" applyNumberFormat="1" applyFont="1" applyFill="1" applyBorder="1"/>
    <xf numFmtId="44" fontId="0" fillId="0" borderId="45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/>
    <xf numFmtId="44" fontId="0" fillId="0" borderId="34" xfId="1" applyFont="1" applyBorder="1" applyAlignment="1"/>
    <xf numFmtId="44" fontId="0" fillId="0" borderId="35" xfId="1" applyFont="1" applyBorder="1" applyAlignment="1"/>
    <xf numFmtId="0" fontId="0" fillId="3" borderId="38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7" fillId="4" borderId="33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44" fontId="0" fillId="0" borderId="1" xfId="1" applyFont="1" applyBorder="1" applyAlignment="1"/>
    <xf numFmtId="44" fontId="0" fillId="0" borderId="45" xfId="1" applyFont="1" applyBorder="1" applyAlignment="1"/>
    <xf numFmtId="0" fontId="7" fillId="4" borderId="48" xfId="0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/>
    </xf>
    <xf numFmtId="0" fontId="0" fillId="3" borderId="32" xfId="0" applyFill="1" applyBorder="1" applyAlignment="1">
      <alignment horizontal="center" vertical="top"/>
    </xf>
    <xf numFmtId="0" fontId="0" fillId="3" borderId="39" xfId="0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48" xfId="0" applyFill="1" applyBorder="1" applyAlignment="1">
      <alignment horizontal="left" vertical="top" wrapText="1"/>
    </xf>
    <xf numFmtId="0" fontId="0" fillId="0" borderId="48" xfId="0" applyBorder="1" applyAlignment="1">
      <alignment wrapText="1"/>
    </xf>
    <xf numFmtId="0" fontId="7" fillId="4" borderId="36" xfId="0" applyFont="1" applyFill="1" applyBorder="1" applyAlignment="1">
      <alignment horizontal="right" vertical="top"/>
    </xf>
    <xf numFmtId="0" fontId="7" fillId="4" borderId="22" xfId="0" applyFont="1" applyFill="1" applyBorder="1" applyAlignment="1">
      <alignment horizontal="right"/>
    </xf>
    <xf numFmtId="0" fontId="7" fillId="4" borderId="23" xfId="0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4" fontId="0" fillId="0" borderId="17" xfId="1" applyFont="1" applyBorder="1" applyAlignment="1">
      <alignment wrapText="1"/>
    </xf>
    <xf numFmtId="44" fontId="0" fillId="0" borderId="9" xfId="1" applyFont="1" applyBorder="1" applyAlignment="1">
      <alignment wrapText="1"/>
    </xf>
    <xf numFmtId="44" fontId="0" fillId="0" borderId="28" xfId="1" applyFont="1" applyBorder="1" applyAlignment="1"/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47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4" fontId="0" fillId="0" borderId="28" xfId="1" applyFont="1" applyBorder="1" applyAlignment="1">
      <alignment wrapText="1"/>
    </xf>
    <xf numFmtId="44" fontId="0" fillId="0" borderId="1" xfId="1" applyFont="1" applyBorder="1" applyAlignment="1">
      <alignment wrapText="1"/>
    </xf>
    <xf numFmtId="44" fontId="0" fillId="0" borderId="47" xfId="1" applyFont="1" applyBorder="1" applyAlignment="1">
      <alignment wrapText="1"/>
    </xf>
    <xf numFmtId="0" fontId="8" fillId="3" borderId="34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/>
    </xf>
    <xf numFmtId="44" fontId="1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11" fillId="2" borderId="1" xfId="1" applyFont="1" applyFill="1" applyBorder="1" applyAlignment="1">
      <alignment horizontal="left" vertical="center" wrapText="1"/>
    </xf>
    <xf numFmtId="44" fontId="11" fillId="0" borderId="1" xfId="1" applyFont="1" applyBorder="1" applyAlignment="1">
      <alignment wrapText="1"/>
    </xf>
    <xf numFmtId="44" fontId="11" fillId="2" borderId="45" xfId="1" applyFont="1" applyFill="1" applyBorder="1" applyAlignment="1">
      <alignment horizontal="left" vertical="center" wrapText="1"/>
    </xf>
    <xf numFmtId="44" fontId="11" fillId="0" borderId="45" xfId="1" applyFont="1" applyBorder="1" applyAlignment="1">
      <alignment vertical="center" wrapText="1"/>
    </xf>
    <xf numFmtId="44" fontId="0" fillId="0" borderId="30" xfId="1" applyFont="1" applyBorder="1" applyAlignment="1">
      <alignment wrapText="1"/>
    </xf>
    <xf numFmtId="44" fontId="0" fillId="0" borderId="45" xfId="1" applyFont="1" applyBorder="1" applyAlignment="1">
      <alignment wrapText="1"/>
    </xf>
    <xf numFmtId="44" fontId="0" fillId="0" borderId="44" xfId="1" applyFon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31" xfId="0" applyFill="1" applyBorder="1" applyAlignment="1">
      <alignment horizontal="left" vertical="top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3" fillId="3" borderId="41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43" xfId="0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95"/>
  <sheetViews>
    <sheetView tabSelected="1" topLeftCell="A28" zoomScaleNormal="100" workbookViewId="0">
      <selection activeCell="G36" sqref="G36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</cols>
  <sheetData>
    <row r="1" spans="1:9" ht="93" customHeight="1"/>
    <row r="2" spans="1:9" ht="15">
      <c r="A2" s="34" t="s">
        <v>78</v>
      </c>
    </row>
    <row r="4" spans="1:9" ht="28.15" customHeight="1">
      <c r="A4" s="15" t="s">
        <v>84</v>
      </c>
      <c r="B4" s="16"/>
      <c r="C4" s="16"/>
      <c r="D4" s="16"/>
      <c r="E4" s="16"/>
      <c r="F4" s="16"/>
      <c r="G4" s="172"/>
      <c r="H4" s="172"/>
      <c r="I4" s="172"/>
    </row>
    <row r="5" spans="1:9" ht="24" customHeight="1">
      <c r="A5" s="13"/>
      <c r="B5" s="14"/>
      <c r="C5" s="14"/>
      <c r="D5" s="14"/>
      <c r="E5" s="14"/>
      <c r="F5" s="14"/>
      <c r="G5" s="153"/>
      <c r="H5" s="153"/>
      <c r="I5" s="153"/>
    </row>
    <row r="6" spans="1:9" ht="22.9" customHeight="1">
      <c r="A6" s="155" t="s">
        <v>36</v>
      </c>
      <c r="B6" s="156"/>
      <c r="C6" s="156"/>
      <c r="D6" s="156"/>
      <c r="E6" s="156"/>
      <c r="F6" s="156"/>
      <c r="G6" s="156"/>
      <c r="H6" s="156"/>
      <c r="I6" s="157"/>
    </row>
    <row r="7" spans="1:9" ht="25.9" customHeight="1" thickBot="1">
      <c r="A7" s="17"/>
      <c r="B7" s="18"/>
      <c r="C7" s="18"/>
      <c r="D7" s="18"/>
      <c r="E7" s="18"/>
      <c r="F7" s="18"/>
      <c r="G7" s="173"/>
      <c r="H7" s="173"/>
      <c r="I7" s="173"/>
    </row>
    <row r="8" spans="1:9" ht="24">
      <c r="A8" s="19" t="s">
        <v>0</v>
      </c>
      <c r="B8" s="20" t="s">
        <v>3</v>
      </c>
      <c r="C8" s="21" t="s">
        <v>59</v>
      </c>
      <c r="D8" s="21" t="s">
        <v>42</v>
      </c>
      <c r="E8" s="22" t="s">
        <v>11</v>
      </c>
      <c r="F8" s="22" t="s">
        <v>39</v>
      </c>
      <c r="G8" s="32" t="s">
        <v>5</v>
      </c>
      <c r="H8" s="32" t="s">
        <v>6</v>
      </c>
      <c r="I8" s="33" t="s">
        <v>79</v>
      </c>
    </row>
    <row r="9" spans="1:9" ht="28.15" customHeight="1">
      <c r="A9" s="175">
        <v>1</v>
      </c>
      <c r="B9" s="174" t="s">
        <v>1</v>
      </c>
      <c r="C9" s="3" t="s">
        <v>2</v>
      </c>
      <c r="D9" s="2">
        <v>18.25</v>
      </c>
      <c r="E9" s="61">
        <f>G9/D9</f>
        <v>72383.642191780818</v>
      </c>
      <c r="F9" s="6" t="s">
        <v>92</v>
      </c>
      <c r="G9" s="61">
        <f>1321001.47</f>
        <v>1321001.47</v>
      </c>
      <c r="H9" s="61">
        <f>G9</f>
        <v>1321001.47</v>
      </c>
      <c r="I9" s="61">
        <f>H9*0.85</f>
        <v>1122851.2494999999</v>
      </c>
    </row>
    <row r="10" spans="1:9" ht="24" customHeight="1">
      <c r="A10" s="175"/>
      <c r="B10" s="174"/>
      <c r="C10" s="3" t="s">
        <v>41</v>
      </c>
      <c r="D10" s="2">
        <v>18.25</v>
      </c>
      <c r="E10" s="61">
        <f t="shared" ref="E10:E11" si="0">G10/D10</f>
        <v>17821.917808219179</v>
      </c>
      <c r="F10" s="6" t="s">
        <v>92</v>
      </c>
      <c r="G10" s="61">
        <v>325250</v>
      </c>
      <c r="H10" s="61">
        <f t="shared" ref="H10" si="1">G10</f>
        <v>325250</v>
      </c>
      <c r="I10" s="61">
        <f t="shared" ref="I10" si="2">H10*0.85</f>
        <v>276462.5</v>
      </c>
    </row>
    <row r="11" spans="1:9">
      <c r="A11" s="175"/>
      <c r="B11" s="174"/>
      <c r="C11" s="62" t="s">
        <v>7</v>
      </c>
      <c r="D11" s="2">
        <v>5.5</v>
      </c>
      <c r="E11" s="61">
        <f t="shared" si="0"/>
        <v>3636.3636363636365</v>
      </c>
      <c r="F11" s="85" t="s">
        <v>92</v>
      </c>
      <c r="G11" s="61">
        <v>20000</v>
      </c>
      <c r="H11" s="61">
        <f t="shared" ref="H11" si="3">G11</f>
        <v>20000</v>
      </c>
      <c r="I11" s="43">
        <f t="shared" ref="I11" si="4">H11*0.85</f>
        <v>17000</v>
      </c>
    </row>
    <row r="12" spans="1:9" ht="24" customHeight="1">
      <c r="A12" s="100" t="s">
        <v>46</v>
      </c>
      <c r="B12" s="101"/>
      <c r="C12" s="101"/>
      <c r="D12" s="101"/>
      <c r="E12" s="101"/>
      <c r="F12" s="101"/>
      <c r="G12" s="58">
        <f>SUM(G9:G11)</f>
        <v>1666251.47</v>
      </c>
      <c r="H12" s="58">
        <f>SUM(H9:H11)</f>
        <v>1666251.47</v>
      </c>
      <c r="I12" s="68">
        <f>SUM(I9:I11)</f>
        <v>1416313.7494999999</v>
      </c>
    </row>
    <row r="13" spans="1:9" ht="61.5" customHeight="1">
      <c r="A13" s="125">
        <v>2</v>
      </c>
      <c r="B13" s="123" t="s">
        <v>8</v>
      </c>
      <c r="C13" s="121" t="s">
        <v>81</v>
      </c>
      <c r="D13" s="59" t="s">
        <v>43</v>
      </c>
      <c r="E13" s="60" t="s">
        <v>11</v>
      </c>
      <c r="F13" s="130" t="s">
        <v>92</v>
      </c>
      <c r="G13" s="178">
        <v>28000</v>
      </c>
      <c r="H13" s="176">
        <f>G13</f>
        <v>28000</v>
      </c>
      <c r="I13" s="180">
        <f>H13*0.85</f>
        <v>23800</v>
      </c>
    </row>
    <row r="14" spans="1:9" ht="21.6" customHeight="1">
      <c r="A14" s="126"/>
      <c r="B14" s="124"/>
      <c r="C14" s="122"/>
      <c r="D14" s="2">
        <v>10</v>
      </c>
      <c r="E14" s="61">
        <f>G13/D14</f>
        <v>2800</v>
      </c>
      <c r="F14" s="131"/>
      <c r="G14" s="179"/>
      <c r="H14" s="176"/>
      <c r="I14" s="181"/>
    </row>
    <row r="15" spans="1:9" ht="18.600000000000001" customHeight="1">
      <c r="A15" s="126"/>
      <c r="B15" s="124"/>
      <c r="C15" s="5" t="s">
        <v>9</v>
      </c>
      <c r="D15" s="2">
        <v>10</v>
      </c>
      <c r="E15" s="61">
        <f t="shared" ref="E15:E16" si="5">G15/D15</f>
        <v>0</v>
      </c>
      <c r="F15" s="6" t="s">
        <v>92</v>
      </c>
      <c r="G15" s="61">
        <v>0</v>
      </c>
      <c r="H15" s="61">
        <f>G15</f>
        <v>0</v>
      </c>
      <c r="I15" s="43">
        <f>H15*0.85</f>
        <v>0</v>
      </c>
    </row>
    <row r="16" spans="1:9" ht="19.899999999999999" customHeight="1">
      <c r="A16" s="126"/>
      <c r="B16" s="124"/>
      <c r="C16" s="5" t="s">
        <v>37</v>
      </c>
      <c r="D16" s="2">
        <v>3</v>
      </c>
      <c r="E16" s="61">
        <f t="shared" si="5"/>
        <v>4000</v>
      </c>
      <c r="F16" s="6" t="s">
        <v>92</v>
      </c>
      <c r="G16" s="61">
        <v>12000</v>
      </c>
      <c r="H16" s="61">
        <f t="shared" ref="H16:H18" si="6">G16</f>
        <v>12000</v>
      </c>
      <c r="I16" s="43">
        <f t="shared" ref="I16:I18" si="7">H16*0.85</f>
        <v>10200</v>
      </c>
    </row>
    <row r="17" spans="1:9" ht="20.45" customHeight="1">
      <c r="A17" s="126"/>
      <c r="B17" s="124"/>
      <c r="C17" s="5" t="s">
        <v>80</v>
      </c>
      <c r="D17" s="2"/>
      <c r="E17" s="61"/>
      <c r="F17" s="6" t="s">
        <v>92</v>
      </c>
      <c r="G17" s="61"/>
      <c r="H17" s="61">
        <f t="shared" si="6"/>
        <v>0</v>
      </c>
      <c r="I17" s="43">
        <f t="shared" si="7"/>
        <v>0</v>
      </c>
    </row>
    <row r="18" spans="1:9" ht="27" customHeight="1">
      <c r="A18" s="126"/>
      <c r="B18" s="124"/>
      <c r="C18" s="3" t="s">
        <v>38</v>
      </c>
      <c r="D18" s="2"/>
      <c r="E18" s="61"/>
      <c r="F18" s="6" t="s">
        <v>92</v>
      </c>
      <c r="G18" s="61"/>
      <c r="H18" s="61">
        <f t="shared" si="6"/>
        <v>0</v>
      </c>
      <c r="I18" s="43">
        <f t="shared" si="7"/>
        <v>0</v>
      </c>
    </row>
    <row r="19" spans="1:9" ht="24" customHeight="1">
      <c r="A19" s="126"/>
      <c r="B19" s="124"/>
      <c r="C19" s="63" t="s">
        <v>10</v>
      </c>
      <c r="D19" s="2"/>
      <c r="E19" s="61"/>
      <c r="F19" s="64"/>
      <c r="G19" s="61"/>
      <c r="H19" s="61"/>
      <c r="I19" s="43"/>
    </row>
    <row r="20" spans="1:9" ht="24" customHeight="1">
      <c r="A20" s="100" t="s">
        <v>45</v>
      </c>
      <c r="B20" s="101"/>
      <c r="C20" s="101"/>
      <c r="D20" s="101"/>
      <c r="E20" s="101"/>
      <c r="F20" s="101"/>
      <c r="G20" s="65">
        <f t="shared" ref="G20:H20" si="8">SUM(G13:G18)</f>
        <v>40000</v>
      </c>
      <c r="H20" s="65">
        <f t="shared" si="8"/>
        <v>40000</v>
      </c>
      <c r="I20" s="69">
        <f>SUM(I13:I18)</f>
        <v>34000</v>
      </c>
    </row>
    <row r="21" spans="1:9" ht="45" customHeight="1">
      <c r="A21" s="175">
        <v>3</v>
      </c>
      <c r="B21" s="174" t="s">
        <v>12</v>
      </c>
      <c r="C21" s="102" t="s">
        <v>13</v>
      </c>
      <c r="D21" s="102"/>
      <c r="E21" s="102"/>
      <c r="F21" s="6" t="s">
        <v>92</v>
      </c>
      <c r="G21" s="61"/>
      <c r="H21" s="61">
        <f>G21</f>
        <v>0</v>
      </c>
      <c r="I21" s="45">
        <f t="shared" ref="I21:I23" si="9">H21*0.85</f>
        <v>0</v>
      </c>
    </row>
    <row r="22" spans="1:9" ht="34.9" customHeight="1">
      <c r="A22" s="175"/>
      <c r="B22" s="174"/>
      <c r="C22" s="102" t="s">
        <v>14</v>
      </c>
      <c r="D22" s="102"/>
      <c r="E22" s="102"/>
      <c r="F22" s="6" t="s">
        <v>92</v>
      </c>
      <c r="G22" s="61">
        <v>16000</v>
      </c>
      <c r="H22" s="61">
        <f t="shared" ref="H22:H24" si="10">G22</f>
        <v>16000</v>
      </c>
      <c r="I22" s="45">
        <f t="shared" si="9"/>
        <v>13600</v>
      </c>
    </row>
    <row r="23" spans="1:9" ht="30" customHeight="1">
      <c r="A23" s="175"/>
      <c r="B23" s="174"/>
      <c r="C23" s="102" t="s">
        <v>15</v>
      </c>
      <c r="D23" s="102"/>
      <c r="E23" s="102"/>
      <c r="F23" s="6" t="s">
        <v>92</v>
      </c>
      <c r="G23" s="61"/>
      <c r="H23" s="61">
        <f t="shared" si="10"/>
        <v>0</v>
      </c>
      <c r="I23" s="45">
        <f t="shared" si="9"/>
        <v>0</v>
      </c>
    </row>
    <row r="24" spans="1:9" ht="27.6" customHeight="1">
      <c r="A24" s="175"/>
      <c r="B24" s="174"/>
      <c r="C24" s="102" t="s">
        <v>16</v>
      </c>
      <c r="D24" s="102"/>
      <c r="E24" s="102"/>
      <c r="F24" s="6" t="s">
        <v>92</v>
      </c>
      <c r="G24" s="61"/>
      <c r="H24" s="61">
        <f t="shared" si="10"/>
        <v>0</v>
      </c>
      <c r="I24" s="45">
        <f>H24*0.85</f>
        <v>0</v>
      </c>
    </row>
    <row r="25" spans="1:9" ht="25.15" customHeight="1">
      <c r="A25" s="175"/>
      <c r="B25" s="174"/>
      <c r="C25" s="102" t="s">
        <v>82</v>
      </c>
      <c r="D25" s="66" t="s">
        <v>60</v>
      </c>
      <c r="E25" s="12" t="s">
        <v>17</v>
      </c>
      <c r="F25" s="177" t="s">
        <v>92</v>
      </c>
      <c r="G25" s="98"/>
      <c r="H25" s="98">
        <f>G25</f>
        <v>0</v>
      </c>
      <c r="I25" s="99">
        <f>H25*0.85</f>
        <v>0</v>
      </c>
    </row>
    <row r="26" spans="1:9" ht="24" customHeight="1">
      <c r="A26" s="175"/>
      <c r="B26" s="174"/>
      <c r="C26" s="102"/>
      <c r="D26" s="2"/>
      <c r="E26" s="61"/>
      <c r="F26" s="177"/>
      <c r="G26" s="98"/>
      <c r="H26" s="98"/>
      <c r="I26" s="99"/>
    </row>
    <row r="27" spans="1:9" ht="23.45" customHeight="1">
      <c r="A27" s="175"/>
      <c r="B27" s="174"/>
      <c r="C27" s="102" t="s">
        <v>18</v>
      </c>
      <c r="D27" s="102"/>
      <c r="E27" s="102"/>
      <c r="F27" s="6" t="s">
        <v>92</v>
      </c>
      <c r="G27" s="61"/>
      <c r="H27" s="61">
        <f>G27</f>
        <v>0</v>
      </c>
      <c r="I27" s="45">
        <f>H27*0.85</f>
        <v>0</v>
      </c>
    </row>
    <row r="28" spans="1:9" ht="24.6" customHeight="1">
      <c r="A28" s="175"/>
      <c r="B28" s="174"/>
      <c r="C28" s="142" t="s">
        <v>10</v>
      </c>
      <c r="D28" s="142"/>
      <c r="E28" s="142"/>
      <c r="F28" s="2"/>
      <c r="G28" s="61"/>
      <c r="H28" s="61"/>
      <c r="I28" s="45"/>
    </row>
    <row r="29" spans="1:9" ht="24.6" customHeight="1">
      <c r="A29" s="100" t="s">
        <v>44</v>
      </c>
      <c r="B29" s="101"/>
      <c r="C29" s="101"/>
      <c r="D29" s="101"/>
      <c r="E29" s="101"/>
      <c r="F29" s="101"/>
      <c r="G29" s="67">
        <f>SUM(G21:G28)</f>
        <v>16000</v>
      </c>
      <c r="H29" s="67">
        <f t="shared" ref="H29:I29" si="11">SUM(H21:H28)</f>
        <v>16000</v>
      </c>
      <c r="I29" s="70">
        <f t="shared" si="11"/>
        <v>13600</v>
      </c>
    </row>
    <row r="30" spans="1:9" ht="39.6" customHeight="1">
      <c r="A30" s="109">
        <v>4</v>
      </c>
      <c r="B30" s="106" t="s">
        <v>47</v>
      </c>
      <c r="C30" s="102" t="s">
        <v>49</v>
      </c>
      <c r="D30" s="140" t="s">
        <v>19</v>
      </c>
      <c r="E30" s="140"/>
      <c r="F30" s="6" t="s">
        <v>92</v>
      </c>
      <c r="G30" s="61">
        <f>35000+0.53</f>
        <v>35000.53</v>
      </c>
      <c r="H30" s="61">
        <f>G30</f>
        <v>35000.53</v>
      </c>
      <c r="I30" s="83">
        <f>H30*0.85</f>
        <v>29750.450499999999</v>
      </c>
    </row>
    <row r="31" spans="1:9" ht="24" customHeight="1">
      <c r="A31" s="110"/>
      <c r="B31" s="107"/>
      <c r="C31" s="102"/>
      <c r="D31" s="140" t="s">
        <v>20</v>
      </c>
      <c r="E31" s="140"/>
      <c r="F31" s="6" t="s">
        <v>93</v>
      </c>
      <c r="G31" s="61">
        <f>175423.53-0.53</f>
        <v>175423</v>
      </c>
      <c r="H31" s="61">
        <f t="shared" ref="H31" si="12">G31</f>
        <v>175423</v>
      </c>
      <c r="I31" s="45">
        <f t="shared" ref="I31" si="13">H31*0.85</f>
        <v>149109.54999999999</v>
      </c>
    </row>
    <row r="32" spans="1:9" ht="21" customHeight="1">
      <c r="A32" s="110"/>
      <c r="B32" s="107"/>
      <c r="C32" s="102" t="s">
        <v>21</v>
      </c>
      <c r="D32" s="140" t="s">
        <v>22</v>
      </c>
      <c r="E32" s="140"/>
      <c r="F32" s="6" t="s">
        <v>92</v>
      </c>
      <c r="G32" s="61">
        <v>50000</v>
      </c>
      <c r="H32" s="61">
        <f t="shared" ref="H32:H41" si="14">G32</f>
        <v>50000</v>
      </c>
      <c r="I32" s="45">
        <f t="shared" ref="I32:I41" si="15">H32*0.85</f>
        <v>42500</v>
      </c>
    </row>
    <row r="33" spans="1:9" ht="31.15" customHeight="1">
      <c r="A33" s="110"/>
      <c r="B33" s="107"/>
      <c r="C33" s="102"/>
      <c r="D33" s="140" t="s">
        <v>23</v>
      </c>
      <c r="E33" s="140"/>
      <c r="F33" s="6" t="s">
        <v>92</v>
      </c>
      <c r="G33" s="61">
        <v>35000</v>
      </c>
      <c r="H33" s="61">
        <f t="shared" ref="H33" si="16">G33</f>
        <v>35000</v>
      </c>
      <c r="I33" s="45">
        <f t="shared" ref="I33" si="17">H33*0.85</f>
        <v>29750</v>
      </c>
    </row>
    <row r="34" spans="1:9" ht="22.9" customHeight="1">
      <c r="A34" s="110"/>
      <c r="B34" s="107"/>
      <c r="C34" s="102"/>
      <c r="D34" s="140" t="s">
        <v>24</v>
      </c>
      <c r="E34" s="140"/>
      <c r="F34" s="6" t="s">
        <v>92</v>
      </c>
      <c r="G34" s="61"/>
      <c r="H34" s="61"/>
      <c r="I34" s="45">
        <f t="shared" si="15"/>
        <v>0</v>
      </c>
    </row>
    <row r="35" spans="1:9" ht="20.45" customHeight="1">
      <c r="A35" s="110"/>
      <c r="B35" s="107"/>
      <c r="C35" s="102"/>
      <c r="D35" s="140" t="s">
        <v>95</v>
      </c>
      <c r="E35" s="140"/>
      <c r="F35" s="79" t="s">
        <v>92</v>
      </c>
      <c r="G35" s="61">
        <v>1500</v>
      </c>
      <c r="H35" s="61">
        <f t="shared" si="14"/>
        <v>1500</v>
      </c>
      <c r="I35" s="45">
        <f t="shared" si="15"/>
        <v>1275</v>
      </c>
    </row>
    <row r="36" spans="1:9" ht="30.6" customHeight="1">
      <c r="A36" s="110"/>
      <c r="B36" s="107"/>
      <c r="C36" s="102" t="s">
        <v>25</v>
      </c>
      <c r="D36" s="102"/>
      <c r="E36" s="102"/>
      <c r="F36" s="84" t="s">
        <v>93</v>
      </c>
      <c r="G36" s="61">
        <v>294000</v>
      </c>
      <c r="H36" s="61">
        <f t="shared" si="14"/>
        <v>294000</v>
      </c>
      <c r="I36" s="45">
        <f t="shared" si="15"/>
        <v>249900</v>
      </c>
    </row>
    <row r="37" spans="1:9" ht="22.15" customHeight="1">
      <c r="A37" s="110"/>
      <c r="B37" s="107"/>
      <c r="C37" s="102" t="s">
        <v>26</v>
      </c>
      <c r="D37" s="102"/>
      <c r="E37" s="102"/>
      <c r="F37" s="6" t="s">
        <v>92</v>
      </c>
      <c r="G37" s="81">
        <v>2000</v>
      </c>
      <c r="H37" s="61">
        <f t="shared" si="14"/>
        <v>2000</v>
      </c>
      <c r="I37" s="45">
        <f t="shared" si="15"/>
        <v>1700</v>
      </c>
    </row>
    <row r="38" spans="1:9" ht="22.9" customHeight="1">
      <c r="A38" s="110"/>
      <c r="B38" s="107"/>
      <c r="C38" s="102" t="s">
        <v>27</v>
      </c>
      <c r="D38" s="102"/>
      <c r="E38" s="102"/>
      <c r="F38" s="6" t="s">
        <v>92</v>
      </c>
      <c r="G38" s="61"/>
      <c r="H38" s="61">
        <f t="shared" si="14"/>
        <v>0</v>
      </c>
      <c r="I38" s="45">
        <f t="shared" si="15"/>
        <v>0</v>
      </c>
    </row>
    <row r="39" spans="1:9" ht="20.45" customHeight="1">
      <c r="A39" s="110"/>
      <c r="B39" s="107"/>
      <c r="C39" s="102" t="s">
        <v>48</v>
      </c>
      <c r="D39" s="140" t="s">
        <v>28</v>
      </c>
      <c r="E39" s="140"/>
      <c r="F39" s="6" t="s">
        <v>92</v>
      </c>
      <c r="G39" s="61"/>
      <c r="H39" s="61">
        <f t="shared" si="14"/>
        <v>0</v>
      </c>
      <c r="I39" s="45">
        <f t="shared" si="15"/>
        <v>0</v>
      </c>
    </row>
    <row r="40" spans="1:9" ht="21.6" customHeight="1">
      <c r="A40" s="110"/>
      <c r="B40" s="107"/>
      <c r="C40" s="102"/>
      <c r="D40" s="140" t="s">
        <v>29</v>
      </c>
      <c r="E40" s="140"/>
      <c r="F40" s="6" t="s">
        <v>92</v>
      </c>
      <c r="G40" s="61"/>
      <c r="H40" s="61">
        <f t="shared" si="14"/>
        <v>0</v>
      </c>
      <c r="I40" s="45">
        <f t="shared" si="15"/>
        <v>0</v>
      </c>
    </row>
    <row r="41" spans="1:9" ht="20.45" customHeight="1">
      <c r="A41" s="110"/>
      <c r="B41" s="107"/>
      <c r="C41" s="102"/>
      <c r="D41" s="140" t="s">
        <v>30</v>
      </c>
      <c r="E41" s="140"/>
      <c r="F41" s="6" t="s">
        <v>92</v>
      </c>
      <c r="G41" s="61"/>
      <c r="H41" s="61">
        <f t="shared" si="14"/>
        <v>0</v>
      </c>
      <c r="I41" s="45">
        <f t="shared" si="15"/>
        <v>0</v>
      </c>
    </row>
    <row r="42" spans="1:9" ht="22.9" customHeight="1">
      <c r="A42" s="110"/>
      <c r="B42" s="107"/>
      <c r="C42" s="102"/>
      <c r="D42" s="141" t="s">
        <v>10</v>
      </c>
      <c r="E42" s="141"/>
      <c r="F42" s="2"/>
      <c r="G42" s="61"/>
      <c r="H42" s="61"/>
      <c r="I42" s="45"/>
    </row>
    <row r="43" spans="1:9" ht="22.9" customHeight="1" thickBot="1">
      <c r="A43" s="111"/>
      <c r="B43" s="108"/>
      <c r="C43" s="139" t="s">
        <v>10</v>
      </c>
      <c r="D43" s="139"/>
      <c r="E43" s="139"/>
      <c r="F43" s="71"/>
      <c r="G43" s="72"/>
      <c r="H43" s="72"/>
      <c r="I43" s="51"/>
    </row>
    <row r="44" spans="1:9" ht="22.9" customHeight="1" thickBot="1">
      <c r="A44" s="132" t="s">
        <v>50</v>
      </c>
      <c r="B44" s="133"/>
      <c r="C44" s="133"/>
      <c r="D44" s="133"/>
      <c r="E44" s="133"/>
      <c r="F44" s="134"/>
      <c r="G44" s="49">
        <f>SUM(G30:G41)</f>
        <v>592923.53</v>
      </c>
      <c r="H44" s="49">
        <f t="shared" ref="H44:I44" si="18">SUM(H30:H41)</f>
        <v>592923.53</v>
      </c>
      <c r="I44" s="73">
        <f t="shared" si="18"/>
        <v>503985.00049999997</v>
      </c>
    </row>
    <row r="45" spans="1:9" ht="22.9" customHeight="1">
      <c r="A45" s="89">
        <v>5</v>
      </c>
      <c r="B45" s="92" t="s">
        <v>51</v>
      </c>
      <c r="C45" s="135" t="s">
        <v>88</v>
      </c>
      <c r="D45" s="35" t="s">
        <v>53</v>
      </c>
      <c r="E45" s="36" t="s">
        <v>17</v>
      </c>
      <c r="F45" s="137" t="s">
        <v>92</v>
      </c>
      <c r="G45" s="145">
        <v>4500</v>
      </c>
      <c r="H45" s="143">
        <f>G45</f>
        <v>4500</v>
      </c>
      <c r="I45" s="87">
        <f>H45*0.85</f>
        <v>3825</v>
      </c>
    </row>
    <row r="46" spans="1:9" ht="28.5" customHeight="1">
      <c r="A46" s="90"/>
      <c r="B46" s="93"/>
      <c r="C46" s="136"/>
      <c r="D46" s="1">
        <v>10</v>
      </c>
      <c r="E46" s="61">
        <f>G45/D46</f>
        <v>450</v>
      </c>
      <c r="F46" s="138"/>
      <c r="G46" s="98"/>
      <c r="H46" s="144"/>
      <c r="I46" s="88"/>
    </row>
    <row r="47" spans="1:9" ht="33" customHeight="1" thickBot="1">
      <c r="A47" s="91"/>
      <c r="B47" s="94"/>
      <c r="C47" s="39" t="s">
        <v>89</v>
      </c>
      <c r="D47" s="37"/>
      <c r="E47" s="61"/>
      <c r="F47" s="4" t="s">
        <v>92</v>
      </c>
      <c r="G47" s="52"/>
      <c r="H47" s="53">
        <f>G47</f>
        <v>0</v>
      </c>
      <c r="I47" s="51">
        <f>H47*0.85</f>
        <v>0</v>
      </c>
    </row>
    <row r="48" spans="1:9" ht="22.9" customHeight="1" thickBot="1">
      <c r="A48" s="95" t="s">
        <v>52</v>
      </c>
      <c r="B48" s="96"/>
      <c r="C48" s="96"/>
      <c r="D48" s="96"/>
      <c r="E48" s="96"/>
      <c r="F48" s="97"/>
      <c r="G48" s="54">
        <f t="shared" ref="G48:H48" si="19">SUM(G45:G47)</f>
        <v>4500</v>
      </c>
      <c r="H48" s="54">
        <f t="shared" si="19"/>
        <v>4500</v>
      </c>
      <c r="I48" s="54">
        <f>SUM(I45:I47)</f>
        <v>3825</v>
      </c>
    </row>
    <row r="49" spans="1:9" ht="21.6" customHeight="1">
      <c r="A49" s="89">
        <v>6</v>
      </c>
      <c r="B49" s="92" t="s">
        <v>31</v>
      </c>
      <c r="C49" s="158" t="s">
        <v>10</v>
      </c>
      <c r="D49" s="35" t="s">
        <v>83</v>
      </c>
      <c r="E49" s="36" t="s">
        <v>17</v>
      </c>
      <c r="F49" s="163"/>
      <c r="G49" s="167"/>
      <c r="H49" s="167">
        <f>G49</f>
        <v>0</v>
      </c>
      <c r="I49" s="182">
        <f>H49*0.85</f>
        <v>0</v>
      </c>
    </row>
    <row r="50" spans="1:9" ht="22.15" customHeight="1">
      <c r="A50" s="90"/>
      <c r="B50" s="147"/>
      <c r="C50" s="159"/>
      <c r="D50" s="1"/>
      <c r="E50" s="2"/>
      <c r="F50" s="164"/>
      <c r="G50" s="168"/>
      <c r="H50" s="168"/>
      <c r="I50" s="183"/>
    </row>
    <row r="51" spans="1:9" ht="22.15" customHeight="1">
      <c r="A51" s="90"/>
      <c r="B51" s="147"/>
      <c r="C51" s="160" t="s">
        <v>10</v>
      </c>
      <c r="D51" s="124"/>
      <c r="E51" s="124"/>
      <c r="F51" s="165"/>
      <c r="G51" s="168"/>
      <c r="H51" s="168">
        <f>G51</f>
        <v>0</v>
      </c>
      <c r="I51" s="183">
        <f>H51*0.85</f>
        <v>0</v>
      </c>
    </row>
    <row r="52" spans="1:9" ht="15" thickBot="1">
      <c r="A52" s="91"/>
      <c r="B52" s="194"/>
      <c r="C52" s="161"/>
      <c r="D52" s="162"/>
      <c r="E52" s="162"/>
      <c r="F52" s="166"/>
      <c r="G52" s="169"/>
      <c r="H52" s="169"/>
      <c r="I52" s="184"/>
    </row>
    <row r="53" spans="1:9" ht="24" customHeight="1" thickBot="1">
      <c r="A53" s="127" t="s">
        <v>62</v>
      </c>
      <c r="B53" s="128"/>
      <c r="C53" s="128"/>
      <c r="D53" s="128"/>
      <c r="E53" s="128"/>
      <c r="F53" s="129"/>
      <c r="G53" s="55">
        <f t="shared" ref="G53:H53" si="20">SUM(G49:G52)</f>
        <v>0</v>
      </c>
      <c r="H53" s="55">
        <f t="shared" si="20"/>
        <v>0</v>
      </c>
      <c r="I53" s="55">
        <f>SUM(I49:I52)</f>
        <v>0</v>
      </c>
    </row>
    <row r="54" spans="1:9" ht="32.25" customHeight="1">
      <c r="A54" s="90">
        <v>7</v>
      </c>
      <c r="B54" s="147" t="s">
        <v>32</v>
      </c>
      <c r="C54" s="195" t="s">
        <v>33</v>
      </c>
      <c r="D54" s="196"/>
      <c r="E54" s="136"/>
      <c r="F54" s="4" t="s">
        <v>92</v>
      </c>
      <c r="G54" s="80">
        <v>1000</v>
      </c>
      <c r="H54" s="44">
        <f>G54</f>
        <v>1000</v>
      </c>
      <c r="I54" s="50">
        <f>H54*0.85</f>
        <v>850</v>
      </c>
    </row>
    <row r="55" spans="1:9" ht="20.25" customHeight="1" thickBot="1">
      <c r="A55" s="90"/>
      <c r="B55" s="147"/>
      <c r="C55" s="149" t="s">
        <v>10</v>
      </c>
      <c r="D55" s="150"/>
      <c r="E55" s="151"/>
      <c r="F55" s="4"/>
      <c r="G55" s="46"/>
      <c r="H55" s="47">
        <f>G55</f>
        <v>0</v>
      </c>
      <c r="I55" s="51">
        <f>H55*0.85</f>
        <v>0</v>
      </c>
    </row>
    <row r="56" spans="1:9" ht="24.75" customHeight="1" thickBot="1">
      <c r="A56" s="132" t="s">
        <v>54</v>
      </c>
      <c r="B56" s="133"/>
      <c r="C56" s="133"/>
      <c r="D56" s="133"/>
      <c r="E56" s="133"/>
      <c r="F56" s="134"/>
      <c r="G56" s="56">
        <f t="shared" ref="G56:H56" si="21">SUM(G54:G55)</f>
        <v>1000</v>
      </c>
      <c r="H56" s="56">
        <f t="shared" si="21"/>
        <v>1000</v>
      </c>
      <c r="I56" s="56">
        <f>SUM(I54:I55)</f>
        <v>850</v>
      </c>
    </row>
    <row r="57" spans="1:9" ht="22.9" customHeight="1" thickBot="1">
      <c r="A57" s="118" t="s">
        <v>55</v>
      </c>
      <c r="B57" s="119"/>
      <c r="C57" s="119"/>
      <c r="D57" s="119"/>
      <c r="E57" s="119"/>
      <c r="F57" s="120"/>
      <c r="G57" s="57">
        <f>G56+G53+G48+G44+G29+G20+G12</f>
        <v>2320675</v>
      </c>
      <c r="H57" s="57">
        <f t="shared" ref="H57:I57" si="22">H56+H53+H48+H44+H29+H20+H12</f>
        <v>2320675</v>
      </c>
      <c r="I57" s="57">
        <f t="shared" si="22"/>
        <v>1972573.75</v>
      </c>
    </row>
    <row r="58" spans="1:9" ht="22.9" customHeight="1">
      <c r="A58" s="152"/>
      <c r="B58" s="153"/>
      <c r="C58" s="153"/>
      <c r="D58" s="153"/>
      <c r="E58" s="153"/>
      <c r="F58" s="153"/>
      <c r="G58" s="153"/>
      <c r="H58" s="153"/>
      <c r="I58" s="154"/>
    </row>
    <row r="59" spans="1:9" ht="22.9" customHeight="1">
      <c r="A59" s="155" t="s">
        <v>56</v>
      </c>
      <c r="B59" s="156"/>
      <c r="C59" s="156"/>
      <c r="D59" s="156"/>
      <c r="E59" s="156"/>
      <c r="F59" s="156"/>
      <c r="G59" s="156"/>
      <c r="H59" s="156"/>
      <c r="I59" s="157"/>
    </row>
    <row r="60" spans="1:9" s="10" customFormat="1" ht="22.9" customHeight="1" thickBot="1">
      <c r="A60" s="24"/>
      <c r="B60" s="25"/>
      <c r="C60" s="25"/>
      <c r="D60" s="25"/>
      <c r="E60" s="25"/>
      <c r="F60" s="25"/>
      <c r="G60" s="25"/>
      <c r="H60" s="25"/>
      <c r="I60" s="26"/>
    </row>
    <row r="61" spans="1:9" ht="25.9" customHeight="1">
      <c r="A61" s="28" t="s">
        <v>0</v>
      </c>
      <c r="B61" s="20" t="s">
        <v>3</v>
      </c>
      <c r="C61" s="191" t="s">
        <v>61</v>
      </c>
      <c r="D61" s="192"/>
      <c r="E61" s="193"/>
      <c r="F61" s="23" t="s">
        <v>39</v>
      </c>
      <c r="G61" s="22" t="s">
        <v>5</v>
      </c>
      <c r="H61" s="27" t="s">
        <v>6</v>
      </c>
      <c r="I61" s="33" t="s">
        <v>79</v>
      </c>
    </row>
    <row r="62" spans="1:9" ht="35.25" customHeight="1">
      <c r="A62" s="187">
        <v>1</v>
      </c>
      <c r="B62" s="146" t="s">
        <v>34</v>
      </c>
      <c r="C62" s="38" t="s">
        <v>10</v>
      </c>
      <c r="D62" s="8"/>
      <c r="E62" s="9"/>
      <c r="F62" s="4"/>
      <c r="G62" s="41"/>
      <c r="H62" s="42"/>
      <c r="I62" s="45"/>
    </row>
    <row r="63" spans="1:9" ht="34.5" customHeight="1" thickBot="1">
      <c r="A63" s="90"/>
      <c r="B63" s="147"/>
      <c r="C63" s="188" t="s">
        <v>10</v>
      </c>
      <c r="D63" s="189"/>
      <c r="E63" s="190"/>
      <c r="F63" s="4"/>
      <c r="G63" s="46"/>
      <c r="H63" s="47"/>
      <c r="I63" s="48"/>
    </row>
    <row r="64" spans="1:9" ht="22.9" customHeight="1" thickBot="1">
      <c r="A64" s="118" t="s">
        <v>58</v>
      </c>
      <c r="B64" s="119"/>
      <c r="C64" s="119"/>
      <c r="D64" s="119"/>
      <c r="E64" s="119"/>
      <c r="F64" s="120"/>
      <c r="G64" s="75">
        <f>G62+G63</f>
        <v>0</v>
      </c>
      <c r="H64" s="76">
        <f>H62+H63</f>
        <v>0</v>
      </c>
      <c r="I64" s="77">
        <f>I62+I63</f>
        <v>0</v>
      </c>
    </row>
    <row r="65" spans="1:9" ht="22.9" customHeight="1">
      <c r="A65" s="152"/>
      <c r="B65" s="153"/>
      <c r="C65" s="153"/>
      <c r="D65" s="153"/>
      <c r="E65" s="153"/>
      <c r="F65" s="153"/>
      <c r="G65" s="153"/>
      <c r="H65" s="153"/>
      <c r="I65" s="154"/>
    </row>
    <row r="66" spans="1:9" ht="22.9" customHeight="1">
      <c r="A66" s="155" t="s">
        <v>57</v>
      </c>
      <c r="B66" s="156"/>
      <c r="C66" s="156"/>
      <c r="D66" s="156"/>
      <c r="E66" s="156"/>
      <c r="F66" s="156"/>
      <c r="G66" s="156"/>
      <c r="H66" s="156"/>
      <c r="I66" s="157"/>
    </row>
    <row r="67" spans="1:9" ht="22.9" customHeight="1" thickBot="1">
      <c r="A67" s="185"/>
      <c r="B67" s="173"/>
      <c r="C67" s="173"/>
      <c r="D67" s="173"/>
      <c r="E67" s="173"/>
      <c r="F67" s="173"/>
      <c r="G67" s="173"/>
      <c r="H67" s="173"/>
      <c r="I67" s="186"/>
    </row>
    <row r="68" spans="1:9" ht="30" customHeight="1">
      <c r="A68" s="200" t="s">
        <v>0</v>
      </c>
      <c r="B68" s="202" t="s">
        <v>3</v>
      </c>
      <c r="C68" s="202" t="s">
        <v>4</v>
      </c>
      <c r="D68" s="197" t="s">
        <v>39</v>
      </c>
      <c r="E68" s="198"/>
      <c r="F68" s="199"/>
      <c r="G68" s="202" t="s">
        <v>5</v>
      </c>
      <c r="H68" s="170" t="s">
        <v>6</v>
      </c>
      <c r="I68" s="170" t="s">
        <v>79</v>
      </c>
    </row>
    <row r="69" spans="1:9" ht="25.5" customHeight="1">
      <c r="A69" s="201"/>
      <c r="B69" s="203"/>
      <c r="C69" s="203"/>
      <c r="D69" s="112"/>
      <c r="E69" s="113"/>
      <c r="F69" s="114"/>
      <c r="G69" s="203"/>
      <c r="H69" s="171"/>
      <c r="I69" s="171"/>
    </row>
    <row r="70" spans="1:9" ht="45">
      <c r="A70" s="187">
        <v>1</v>
      </c>
      <c r="B70" s="146" t="s">
        <v>72</v>
      </c>
      <c r="C70" s="7" t="s">
        <v>73</v>
      </c>
      <c r="D70" s="103" t="s">
        <v>92</v>
      </c>
      <c r="E70" s="104"/>
      <c r="F70" s="105"/>
      <c r="G70" s="41">
        <v>10000</v>
      </c>
      <c r="H70" s="42">
        <f>G70</f>
        <v>10000</v>
      </c>
      <c r="I70" s="45">
        <f>H70*0.85</f>
        <v>8500</v>
      </c>
    </row>
    <row r="71" spans="1:9" ht="22.5">
      <c r="A71" s="90"/>
      <c r="B71" s="147"/>
      <c r="C71" s="7" t="s">
        <v>77</v>
      </c>
      <c r="D71" s="103" t="s">
        <v>92</v>
      </c>
      <c r="E71" s="104"/>
      <c r="F71" s="105"/>
      <c r="G71" s="41"/>
      <c r="H71" s="42">
        <f>G71</f>
        <v>0</v>
      </c>
      <c r="I71" s="45">
        <f>H71*0.85</f>
        <v>0</v>
      </c>
    </row>
    <row r="72" spans="1:9" ht="22.5" customHeight="1" thickBot="1">
      <c r="A72" s="204"/>
      <c r="B72" s="148"/>
      <c r="C72" s="29" t="s">
        <v>10</v>
      </c>
      <c r="D72" s="115"/>
      <c r="E72" s="116"/>
      <c r="F72" s="117"/>
      <c r="G72" s="41"/>
      <c r="H72" s="42"/>
      <c r="I72" s="45"/>
    </row>
    <row r="73" spans="1:9" ht="22.5" customHeight="1" thickBot="1">
      <c r="A73" s="132" t="s">
        <v>46</v>
      </c>
      <c r="B73" s="133"/>
      <c r="C73" s="133"/>
      <c r="D73" s="133"/>
      <c r="E73" s="133"/>
      <c r="F73" s="134"/>
      <c r="G73" s="74">
        <f>SUM(G70:G72)</f>
        <v>10000</v>
      </c>
      <c r="H73" s="74">
        <f>SUM(H70:H72)</f>
        <v>10000</v>
      </c>
      <c r="I73" s="73">
        <f>SUM(I70:I72)</f>
        <v>8500</v>
      </c>
    </row>
    <row r="74" spans="1:9" ht="45">
      <c r="A74" s="187">
        <v>2</v>
      </c>
      <c r="B74" s="146" t="s">
        <v>69</v>
      </c>
      <c r="C74" s="7" t="s">
        <v>74</v>
      </c>
      <c r="D74" s="103" t="s">
        <v>92</v>
      </c>
      <c r="E74" s="104"/>
      <c r="F74" s="105"/>
      <c r="G74" s="41"/>
      <c r="H74" s="42">
        <f>G74</f>
        <v>0</v>
      </c>
      <c r="I74" s="45">
        <f>H74*0.85</f>
        <v>0</v>
      </c>
    </row>
    <row r="75" spans="1:9" ht="45">
      <c r="A75" s="90"/>
      <c r="B75" s="147"/>
      <c r="C75" s="7" t="s">
        <v>75</v>
      </c>
      <c r="D75" s="103" t="s">
        <v>92</v>
      </c>
      <c r="E75" s="104"/>
      <c r="F75" s="105"/>
      <c r="G75" s="41"/>
      <c r="H75" s="42">
        <f t="shared" ref="H75:H76" si="23">G75</f>
        <v>0</v>
      </c>
      <c r="I75" s="45">
        <f t="shared" ref="I75:I76" si="24">H75*0.85</f>
        <v>0</v>
      </c>
    </row>
    <row r="76" spans="1:9" ht="67.5">
      <c r="A76" s="90"/>
      <c r="B76" s="147"/>
      <c r="C76" s="7" t="s">
        <v>76</v>
      </c>
      <c r="D76" s="103" t="s">
        <v>92</v>
      </c>
      <c r="E76" s="104"/>
      <c r="F76" s="105"/>
      <c r="G76" s="41"/>
      <c r="H76" s="42">
        <f t="shared" si="23"/>
        <v>0</v>
      </c>
      <c r="I76" s="45">
        <f t="shared" si="24"/>
        <v>0</v>
      </c>
    </row>
    <row r="77" spans="1:9" ht="15" thickBot="1">
      <c r="A77" s="204"/>
      <c r="B77" s="148"/>
      <c r="C77" s="31" t="s">
        <v>10</v>
      </c>
      <c r="D77" s="115"/>
      <c r="E77" s="116"/>
      <c r="F77" s="117"/>
      <c r="G77" s="41"/>
      <c r="H77" s="42"/>
      <c r="I77" s="45"/>
    </row>
    <row r="78" spans="1:9" ht="20.45" customHeight="1" thickBot="1">
      <c r="A78" s="132" t="s">
        <v>45</v>
      </c>
      <c r="B78" s="133"/>
      <c r="C78" s="133"/>
      <c r="D78" s="133"/>
      <c r="E78" s="133"/>
      <c r="F78" s="134"/>
      <c r="G78" s="49">
        <f>SUM(G74:G77)</f>
        <v>0</v>
      </c>
      <c r="H78" s="49">
        <f t="shared" ref="H78:I78" si="25">SUM(H74:H77)</f>
        <v>0</v>
      </c>
      <c r="I78" s="73">
        <f t="shared" si="25"/>
        <v>0</v>
      </c>
    </row>
    <row r="79" spans="1:9" ht="33.75">
      <c r="A79" s="187">
        <v>3</v>
      </c>
      <c r="B79" s="146" t="s">
        <v>70</v>
      </c>
      <c r="C79" s="7" t="s">
        <v>67</v>
      </c>
      <c r="D79" s="103" t="s">
        <v>92</v>
      </c>
      <c r="E79" s="104"/>
      <c r="F79" s="105"/>
      <c r="G79" s="41">
        <v>60000</v>
      </c>
      <c r="H79" s="42">
        <f>G79</f>
        <v>60000</v>
      </c>
      <c r="I79" s="45">
        <f>H79*0.85</f>
        <v>51000</v>
      </c>
    </row>
    <row r="80" spans="1:9" ht="45">
      <c r="A80" s="90"/>
      <c r="B80" s="147"/>
      <c r="C80" s="7" t="s">
        <v>68</v>
      </c>
      <c r="D80" s="103" t="s">
        <v>92</v>
      </c>
      <c r="E80" s="104"/>
      <c r="F80" s="105"/>
      <c r="G80" s="41"/>
      <c r="H80" s="42">
        <f>G80</f>
        <v>0</v>
      </c>
      <c r="I80" s="45">
        <f>H80*0.85</f>
        <v>0</v>
      </c>
    </row>
    <row r="81" spans="1:9" ht="27" customHeight="1" thickBot="1">
      <c r="A81" s="204"/>
      <c r="B81" s="148"/>
      <c r="C81" s="30" t="s">
        <v>10</v>
      </c>
      <c r="D81" s="115"/>
      <c r="E81" s="116"/>
      <c r="F81" s="117"/>
      <c r="G81" s="41"/>
      <c r="H81" s="42"/>
      <c r="I81" s="45"/>
    </row>
    <row r="82" spans="1:9" ht="23.45" customHeight="1" thickBot="1">
      <c r="A82" s="132" t="s">
        <v>44</v>
      </c>
      <c r="B82" s="133"/>
      <c r="C82" s="133"/>
      <c r="D82" s="133"/>
      <c r="E82" s="133"/>
      <c r="F82" s="134"/>
      <c r="G82" s="49">
        <f>SUM(G79:G81)</f>
        <v>60000</v>
      </c>
      <c r="H82" s="49">
        <f t="shared" ref="H82:I82" si="26">SUM(H79:H81)</f>
        <v>60000</v>
      </c>
      <c r="I82" s="73">
        <f t="shared" si="26"/>
        <v>51000</v>
      </c>
    </row>
    <row r="83" spans="1:9" ht="46.5" customHeight="1">
      <c r="A83" s="187">
        <v>4</v>
      </c>
      <c r="B83" s="205" t="s">
        <v>65</v>
      </c>
      <c r="C83" s="7" t="s">
        <v>90</v>
      </c>
      <c r="D83" s="103" t="s">
        <v>92</v>
      </c>
      <c r="E83" s="104"/>
      <c r="F83" s="105"/>
      <c r="G83" s="41">
        <v>30000</v>
      </c>
      <c r="H83" s="42">
        <f>G83</f>
        <v>30000</v>
      </c>
      <c r="I83" s="45">
        <f>H83*0.85</f>
        <v>25500</v>
      </c>
    </row>
    <row r="84" spans="1:9" ht="22.5">
      <c r="A84" s="90"/>
      <c r="B84" s="206"/>
      <c r="C84" s="7" t="s">
        <v>35</v>
      </c>
      <c r="D84" s="103" t="s">
        <v>92</v>
      </c>
      <c r="E84" s="104"/>
      <c r="F84" s="105"/>
      <c r="G84" s="41">
        <v>30000</v>
      </c>
      <c r="H84" s="42">
        <f>G84</f>
        <v>30000</v>
      </c>
      <c r="I84" s="45">
        <f>H84*0.85</f>
        <v>25500</v>
      </c>
    </row>
    <row r="85" spans="1:9" ht="36" customHeight="1" thickBot="1">
      <c r="A85" s="90"/>
      <c r="B85" s="206"/>
      <c r="C85" s="7" t="s">
        <v>94</v>
      </c>
      <c r="D85" s="103" t="s">
        <v>92</v>
      </c>
      <c r="E85" s="104"/>
      <c r="F85" s="105"/>
      <c r="G85" s="41">
        <v>40000</v>
      </c>
      <c r="H85" s="42">
        <f>G85</f>
        <v>40000</v>
      </c>
      <c r="I85" s="45">
        <f>H85*0.85</f>
        <v>34000</v>
      </c>
    </row>
    <row r="86" spans="1:9" ht="24.75" customHeight="1" thickBot="1">
      <c r="A86" s="132" t="s">
        <v>50</v>
      </c>
      <c r="B86" s="133"/>
      <c r="C86" s="133"/>
      <c r="D86" s="133"/>
      <c r="E86" s="133"/>
      <c r="F86" s="134"/>
      <c r="G86" s="49">
        <f>SUM(G83:G85)</f>
        <v>100000</v>
      </c>
      <c r="H86" s="49">
        <f t="shared" ref="H86:I86" si="27">SUM(H83:H85)</f>
        <v>100000</v>
      </c>
      <c r="I86" s="73">
        <f t="shared" si="27"/>
        <v>85000</v>
      </c>
    </row>
    <row r="87" spans="1:9" ht="22.5">
      <c r="A87" s="187">
        <v>5</v>
      </c>
      <c r="B87" s="146" t="s">
        <v>66</v>
      </c>
      <c r="C87" s="7" t="s">
        <v>91</v>
      </c>
      <c r="D87" s="103" t="s">
        <v>92</v>
      </c>
      <c r="E87" s="104"/>
      <c r="F87" s="105"/>
      <c r="G87" s="41"/>
      <c r="H87" s="42">
        <f>G87</f>
        <v>0</v>
      </c>
      <c r="I87" s="45">
        <f>H87*0.85</f>
        <v>0</v>
      </c>
    </row>
    <row r="88" spans="1:9" ht="21.75" customHeight="1" thickBot="1">
      <c r="A88" s="90"/>
      <c r="B88" s="147"/>
      <c r="C88" s="29" t="s">
        <v>10</v>
      </c>
      <c r="D88" s="103"/>
      <c r="E88" s="104"/>
      <c r="F88" s="105"/>
      <c r="G88" s="41"/>
      <c r="H88" s="42"/>
      <c r="I88" s="45"/>
    </row>
    <row r="89" spans="1:9" ht="26.25" customHeight="1" thickBot="1">
      <c r="A89" s="132" t="s">
        <v>52</v>
      </c>
      <c r="B89" s="133"/>
      <c r="C89" s="133"/>
      <c r="D89" s="133"/>
      <c r="E89" s="133"/>
      <c r="F89" s="134"/>
      <c r="G89" s="49">
        <f>SUM(G87:G88)</f>
        <v>0</v>
      </c>
      <c r="H89" s="49">
        <f t="shared" ref="H89:I89" si="28">SUM(H87:H88)</f>
        <v>0</v>
      </c>
      <c r="I89" s="73">
        <f t="shared" si="28"/>
        <v>0</v>
      </c>
    </row>
    <row r="90" spans="1:9" ht="24" customHeight="1" thickBot="1">
      <c r="A90" s="118" t="s">
        <v>64</v>
      </c>
      <c r="B90" s="119"/>
      <c r="C90" s="119"/>
      <c r="D90" s="119"/>
      <c r="E90" s="119"/>
      <c r="F90" s="120"/>
      <c r="G90" s="75">
        <f>G89+G86+G82+G78+G73</f>
        <v>170000</v>
      </c>
      <c r="H90" s="75">
        <f t="shared" ref="H90:I90" si="29">H89+H86+H82+H78+H73</f>
        <v>170000</v>
      </c>
      <c r="I90" s="78">
        <f t="shared" si="29"/>
        <v>144500</v>
      </c>
    </row>
    <row r="91" spans="1:9" ht="24" customHeight="1" thickBot="1">
      <c r="A91" s="118" t="s">
        <v>71</v>
      </c>
      <c r="B91" s="119"/>
      <c r="C91" s="119"/>
      <c r="D91" s="119"/>
      <c r="E91" s="119"/>
      <c r="F91" s="120"/>
      <c r="G91" s="75">
        <f>G90+G64+G57</f>
        <v>2490675</v>
      </c>
      <c r="H91" s="75">
        <f t="shared" ref="H91:I91" si="30">H90+H64+H57</f>
        <v>2490675</v>
      </c>
      <c r="I91" s="82">
        <f t="shared" si="30"/>
        <v>2117073.75</v>
      </c>
    </row>
    <row r="93" spans="1:9">
      <c r="A93" s="11" t="s">
        <v>10</v>
      </c>
      <c r="B93" t="s">
        <v>86</v>
      </c>
    </row>
    <row r="94" spans="1:9">
      <c r="A94" s="11" t="s">
        <v>40</v>
      </c>
      <c r="B94" t="s">
        <v>63</v>
      </c>
      <c r="G94" s="86"/>
      <c r="H94" s="86"/>
      <c r="I94" s="86"/>
    </row>
    <row r="95" spans="1:9">
      <c r="A95" s="40" t="s">
        <v>85</v>
      </c>
      <c r="B95" t="s">
        <v>87</v>
      </c>
      <c r="G95" s="86"/>
      <c r="H95" s="86"/>
      <c r="I95" s="86"/>
    </row>
  </sheetData>
  <mergeCells count="128"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  <mergeCell ref="D80:F80"/>
    <mergeCell ref="D79:F79"/>
    <mergeCell ref="D81:F81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F25:F26"/>
    <mergeCell ref="G13:G14"/>
    <mergeCell ref="I13:I14"/>
    <mergeCell ref="C30:C31"/>
    <mergeCell ref="H45:H46"/>
    <mergeCell ref="H25:H26"/>
    <mergeCell ref="G45:G4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H68:H69"/>
    <mergeCell ref="D33:E33"/>
    <mergeCell ref="D34:E34"/>
    <mergeCell ref="D35:E35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C43:E43"/>
    <mergeCell ref="D39:E39"/>
    <mergeCell ref="D40:E40"/>
    <mergeCell ref="D41:E41"/>
    <mergeCell ref="D30:E30"/>
    <mergeCell ref="D31:E31"/>
    <mergeCell ref="C32:C35"/>
    <mergeCell ref="D32:E32"/>
    <mergeCell ref="D42:E42"/>
    <mergeCell ref="C37:E37"/>
    <mergeCell ref="C25:C26"/>
    <mergeCell ref="C27:E27"/>
    <mergeCell ref="C28:E28"/>
    <mergeCell ref="C36:E36"/>
    <mergeCell ref="I45:I46"/>
    <mergeCell ref="A45:A47"/>
    <mergeCell ref="B45:B47"/>
    <mergeCell ref="A48:F48"/>
    <mergeCell ref="G25:G26"/>
    <mergeCell ref="I25:I26"/>
    <mergeCell ref="A29:F29"/>
    <mergeCell ref="C38:E38"/>
    <mergeCell ref="D88:F88"/>
    <mergeCell ref="D87:F87"/>
    <mergeCell ref="D85:F85"/>
    <mergeCell ref="D84:F84"/>
    <mergeCell ref="D83:F83"/>
    <mergeCell ref="B30:B43"/>
    <mergeCell ref="A30:A43"/>
    <mergeCell ref="D69:F69"/>
    <mergeCell ref="D70:F70"/>
    <mergeCell ref="D71:F71"/>
    <mergeCell ref="D72:F72"/>
    <mergeCell ref="D74:F74"/>
    <mergeCell ref="D75:F75"/>
    <mergeCell ref="D76:F76"/>
    <mergeCell ref="D77:F77"/>
    <mergeCell ref="C39:C42"/>
  </mergeCells>
  <pageMargins left="0.23622047244094491" right="0.23622047244094491" top="0.39370078740157483" bottom="0.3937007874015748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Dariusz Kielek</cp:lastModifiedBy>
  <cp:lastPrinted>2015-12-16T09:40:40Z</cp:lastPrinted>
  <dcterms:created xsi:type="dcterms:W3CDTF">2015-09-28T11:49:28Z</dcterms:created>
  <dcterms:modified xsi:type="dcterms:W3CDTF">2015-12-21T07:46:23Z</dcterms:modified>
</cp:coreProperties>
</file>