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9795"/>
  </bookViews>
  <sheets>
    <sheet name="2016" sheetId="1" r:id="rId1"/>
    <sheet name="Arkusz2" sheetId="5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G15" i="1"/>
  <c r="G16"/>
  <c r="G17"/>
  <c r="G13"/>
  <c r="G9"/>
  <c r="G18"/>
  <c r="G11"/>
  <c r="D70"/>
  <c r="G87"/>
  <c r="H87"/>
  <c r="I87"/>
  <c r="G83"/>
  <c r="H83"/>
  <c r="I83"/>
  <c r="H89"/>
  <c r="G70"/>
  <c r="H70"/>
  <c r="H18"/>
  <c r="I18"/>
  <c r="H17"/>
  <c r="I17"/>
  <c r="H16"/>
  <c r="I16"/>
  <c r="H15"/>
  <c r="I15"/>
  <c r="H21"/>
  <c r="I21"/>
  <c r="H23"/>
  <c r="I23"/>
  <c r="G89"/>
  <c r="G84"/>
  <c r="H84"/>
  <c r="I84"/>
  <c r="G79"/>
  <c r="G80"/>
  <c r="G82"/>
  <c r="H79"/>
  <c r="I79"/>
  <c r="H80"/>
  <c r="I80"/>
  <c r="I82"/>
  <c r="G74"/>
  <c r="H74"/>
  <c r="I74"/>
  <c r="G75"/>
  <c r="G76"/>
  <c r="G78"/>
  <c r="H76"/>
  <c r="I76"/>
  <c r="G71"/>
  <c r="H71"/>
  <c r="H63"/>
  <c r="I63"/>
  <c r="H64"/>
  <c r="I62"/>
  <c r="I64"/>
  <c r="H30"/>
  <c r="I30"/>
  <c r="H32"/>
  <c r="I32"/>
  <c r="I53"/>
  <c r="G51"/>
  <c r="H51"/>
  <c r="G49"/>
  <c r="H31"/>
  <c r="I31"/>
  <c r="G47"/>
  <c r="H47"/>
  <c r="I47"/>
  <c r="H36"/>
  <c r="G29"/>
  <c r="G56"/>
  <c r="G44"/>
  <c r="H37"/>
  <c r="H49"/>
  <c r="H41"/>
  <c r="I41"/>
  <c r="H38"/>
  <c r="I38"/>
  <c r="H39"/>
  <c r="I39"/>
  <c r="H54"/>
  <c r="H56"/>
  <c r="H22"/>
  <c r="I22"/>
  <c r="H24"/>
  <c r="H27"/>
  <c r="I27"/>
  <c r="H34"/>
  <c r="I34"/>
  <c r="H33"/>
  <c r="I33"/>
  <c r="H25"/>
  <c r="G45"/>
  <c r="H45"/>
  <c r="I45"/>
  <c r="I48"/>
  <c r="G48"/>
  <c r="G64"/>
  <c r="I37"/>
  <c r="H40"/>
  <c r="I40"/>
  <c r="I54"/>
  <c r="I56"/>
  <c r="I71"/>
  <c r="H53"/>
  <c r="G73"/>
  <c r="H48"/>
  <c r="I36"/>
  <c r="G53"/>
  <c r="I24"/>
  <c r="I29"/>
  <c r="H75"/>
  <c r="H82"/>
  <c r="I70"/>
  <c r="I73"/>
  <c r="H73"/>
  <c r="I86"/>
  <c r="G86"/>
  <c r="H44"/>
  <c r="H11"/>
  <c r="H86"/>
  <c r="H78"/>
  <c r="H29"/>
  <c r="G10"/>
  <c r="H10"/>
  <c r="I89"/>
  <c r="I44"/>
  <c r="H13"/>
  <c r="G20"/>
  <c r="I11"/>
  <c r="I75"/>
  <c r="I78"/>
  <c r="I90"/>
  <c r="G90"/>
  <c r="I10"/>
  <c r="H90"/>
  <c r="I13"/>
  <c r="I20"/>
  <c r="H20"/>
  <c r="H9"/>
  <c r="G12"/>
  <c r="G57"/>
  <c r="G91"/>
  <c r="I9"/>
  <c r="I12"/>
  <c r="I57"/>
  <c r="I91"/>
  <c r="H12"/>
  <c r="H57"/>
  <c r="H91"/>
</calcChain>
</file>

<file path=xl/comments1.xml><?xml version="1.0" encoding="utf-8"?>
<comments xmlns="http://schemas.openxmlformats.org/spreadsheetml/2006/main">
  <authors>
    <author>aleksandra.gopek</author>
  </authors>
  <commentList>
    <comment ref="D9" authorId="0">
      <text>
        <r>
          <rPr>
            <sz val="8"/>
            <color indexed="81"/>
            <rFont val="Tahoma"/>
            <charset val="238"/>
          </rPr>
          <t xml:space="preserve">Docelowa ilość etatów - po ustaleniu z IZ RPO WZ
</t>
        </r>
      </text>
    </comment>
    <comment ref="G22" authorId="0">
      <text>
        <r>
          <rPr>
            <sz val="10"/>
            <color indexed="81"/>
            <rFont val="Tahoma"/>
            <family val="2"/>
            <charset val="238"/>
          </rPr>
          <t>Koszty naboru ekspertów są ponoszone przez IZ</t>
        </r>
      </text>
    </comment>
    <comment ref="C45" authorId="0">
      <text>
        <r>
          <rPr>
            <sz val="8"/>
            <color indexed="81"/>
            <rFont val="Tahoma"/>
            <family val="2"/>
            <charset val="238"/>
          </rPr>
          <t>Info od IZ RPO: w tym delegacje info-promo</t>
        </r>
      </text>
    </comment>
    <comment ref="B62" authorId="0">
      <text>
        <r>
          <rPr>
            <sz val="8"/>
            <color indexed="81"/>
            <rFont val="Tahoma"/>
            <family val="2"/>
            <charset val="238"/>
          </rPr>
          <t>Ewaluacja RPO w 2018 roku</t>
        </r>
      </text>
    </comment>
    <comment ref="D70" authorId="0">
      <text>
        <r>
          <rPr>
            <sz val="8"/>
            <color indexed="81"/>
            <rFont val="Tahoma"/>
            <family val="2"/>
            <charset val="238"/>
          </rPr>
          <t xml:space="preserve">1. prowadzenie www: 2 000,00 zł 
</t>
        </r>
      </text>
    </comment>
    <comment ref="D76" authorId="0">
      <text>
        <r>
          <rPr>
            <sz val="8"/>
            <color indexed="81"/>
            <rFont val="Tahoma"/>
            <family val="2"/>
            <charset val="238"/>
          </rPr>
          <t>Konferencje dla gmin</t>
        </r>
      </text>
    </comment>
    <comment ref="D83" authorId="0">
      <text>
        <r>
          <rPr>
            <sz val="8"/>
            <color indexed="81"/>
            <rFont val="Tahoma"/>
            <charset val="238"/>
          </rPr>
          <t xml:space="preserve">1. Ulotki, broszury
2. Gadżety
</t>
        </r>
      </text>
    </comment>
    <comment ref="D84" authorId="0">
      <text>
        <r>
          <rPr>
            <sz val="8"/>
            <color indexed="81"/>
            <rFont val="Tahoma"/>
            <family val="2"/>
            <charset val="238"/>
          </rPr>
          <t>1. Logo ZIT
2. Roll-upy</t>
        </r>
      </text>
    </comment>
  </commentList>
</comments>
</file>

<file path=xl/sharedStrings.xml><?xml version="1.0" encoding="utf-8"?>
<sst xmlns="http://schemas.openxmlformats.org/spreadsheetml/2006/main" count="136" uniqueCount="100">
  <si>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</si>
  <si>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</si>
  <si>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</si>
  <si>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</si>
  <si>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</si>
  <si>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</si>
  <si>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</si>
  <si>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</si>
  <si>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</si>
  <si>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</si>
  <si>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</si>
  <si>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</si>
  <si>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</si>
  <si>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</si>
  <si>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</si>
  <si>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</si>
  <si>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</si>
  <si>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</si>
  <si>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</si>
  <si>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</si>
  <si>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</si>
  <si>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</si>
  <si>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</si>
  <si>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</si>
  <si>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</si>
  <si>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</si>
  <si>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</si>
  <si>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</si>
  <si>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</si>
  <si>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</si>
  <si>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</si>
  <si>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</si>
  <si>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</si>
  <si>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</si>
  <si>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</si>
  <si>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</si>
  <si>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</si>
  <si>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</si>
  <si>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</si>
  <si>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</si>
  <si>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</si>
  <si>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</si>
  <si>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</si>
  <si>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</si>
  <si>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417,411,412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</si>
  <si>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</si>
  <si>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</si>
  <si>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</si>
  <si>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</si>
  <si>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</si>
  <si>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</si>
  <si>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</si>
  <si>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</si>
  <si>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</si>
  <si>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możliwość wprowadzenia zadań/działań innych niż wymienione</t>
  </si>
  <si>
    <t>441, 430</t>
  </si>
  <si>
    <t>Podróze zagraniczne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</si>
  <si>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</si>
  <si>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</si>
  <si>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</si>
  <si>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</si>
  <si>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421,430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</si>
  <si>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</si>
  <si>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</si>
  <si>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</si>
  <si>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</si>
  <si>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</si>
  <si>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</si>
  <si>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</si>
  <si>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</si>
  <si>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</si>
  <si>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</si>
  <si>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</si>
  <si>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</si>
  <si>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</si>
  <si>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</si>
  <si>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</si>
  <si>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Pozostałe działania wspierajace realizację Strategii komunikacji RPO WZ w ramach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</si>
  <si>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</si>
  <si>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</si>
  <si>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</si>
  <si>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</si>
  <si>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</si>
  <si>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</si>
  <si>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</si>
  <si>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</si>
  <si>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Opracowanie, wydanie, dystrybucja i powielenie publikacji informacyjno-promocyjnych (w formie drukowanej i elektronicznej) orazzamówienie i dystrybucja materiałów promocyjnych na temat Programu.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</si>
  <si>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</si>
  <si>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</si>
  <si>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</si>
  <si>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</si>
  <si>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</si>
  <si>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</si>
  <si>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 xml:space="preserve">
Podróze krajowe</t>
  </si>
  <si>
    <t xml:space="preserve">***  </t>
  </si>
  <si>
    <t>zadania oraz kategorie wydatków do wyboru.</t>
  </si>
  <si>
    <t>SZCZEGÓŁOWY PLAN RZECZOWO-FINANSOWY***</t>
  </si>
  <si>
    <t>16</t>
  </si>
  <si>
    <t>2</t>
  </si>
  <si>
    <t>28</t>
  </si>
</sst>
</file>

<file path=xl/styles.xml><?xml version="1.0" encoding="utf-8"?>
<styleSheet xmlns="http://schemas.openxmlformats.org/spreadsheetml/2006/main">
  <fonts count="16">
    <font>
      <sz val="11"/>
      <color theme="1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indexed="12"/>
      <name val="Czcionka tekstu podstawowego"/>
      <family val="2"/>
      <charset val="238"/>
    </font>
    <font>
      <sz val="10"/>
      <color indexed="81"/>
      <name val="Tahoma"/>
      <family val="2"/>
      <charset val="238"/>
    </font>
    <font>
      <sz val="8"/>
      <name val="Czcionka tekstu podstawowego"/>
      <family val="2"/>
      <charset val="238"/>
    </font>
    <font>
      <b/>
      <sz val="9"/>
      <name val="Czcionka tekstu podstawowego"/>
      <family val="2"/>
      <charset val="238"/>
    </font>
    <font>
      <i/>
      <sz val="11"/>
      <color indexed="12"/>
      <name val="Czcionka tekstu podstawowego"/>
      <charset val="238"/>
    </font>
    <font>
      <i/>
      <sz val="11"/>
      <color indexed="8"/>
      <name val="Czcionka tekstu podstawowego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charset val="238"/>
    </font>
    <font>
      <b/>
      <sz val="10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8"/>
      <name val="Czcionka tekstu podstawowego"/>
      <family val="2"/>
      <charset val="238"/>
    </font>
    <font>
      <b/>
      <sz val="1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0" fillId="0" borderId="1" xfId="0" applyBorder="1" applyAlignment="1"/>
    <xf numFmtId="0" fontId="0" fillId="0" borderId="2" xfId="0" applyBorder="1" applyAlignment="1"/>
    <xf numFmtId="0" fontId="0" fillId="3" borderId="0" xfId="0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" fontId="7" fillId="3" borderId="5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Alignment="1">
      <alignment horizontal="left" vertical="top"/>
    </xf>
    <xf numFmtId="0" fontId="1" fillId="3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4" fontId="3" fillId="0" borderId="7" xfId="0" applyNumberFormat="1" applyFont="1" applyBorder="1"/>
    <xf numFmtId="0" fontId="3" fillId="0" borderId="6" xfId="0" applyFont="1" applyBorder="1" applyAlignment="1">
      <alignment horizontal="center"/>
    </xf>
    <xf numFmtId="4" fontId="3" fillId="0" borderId="4" xfId="0" applyNumberFormat="1" applyFont="1" applyBorder="1"/>
    <xf numFmtId="0" fontId="3" fillId="0" borderId="8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9" xfId="0" applyNumberFormat="1" applyFont="1" applyBorder="1"/>
    <xf numFmtId="4" fontId="3" fillId="0" borderId="4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0" fontId="6" fillId="0" borderId="11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4" fontId="3" fillId="3" borderId="13" xfId="0" applyNumberFormat="1" applyFont="1" applyFill="1" applyBorder="1"/>
    <xf numFmtId="4" fontId="3" fillId="3" borderId="14" xfId="0" applyNumberFormat="1" applyFont="1" applyFill="1" applyBorder="1" applyAlignment="1">
      <alignment horizontal="right"/>
    </xf>
    <xf numFmtId="4" fontId="3" fillId="3" borderId="15" xfId="0" applyNumberFormat="1" applyFont="1" applyFill="1" applyBorder="1" applyAlignment="1">
      <alignment horizontal="right"/>
    </xf>
    <xf numFmtId="0" fontId="7" fillId="3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4" fontId="3" fillId="0" borderId="11" xfId="0" applyNumberFormat="1" applyFont="1" applyBorder="1" applyAlignment="1"/>
    <xf numFmtId="0" fontId="3" fillId="0" borderId="11" xfId="0" applyFont="1" applyBorder="1" applyAlignment="1">
      <alignment horizontal="left" vertical="center"/>
    </xf>
    <xf numFmtId="0" fontId="3" fillId="0" borderId="8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wrapText="1"/>
    </xf>
    <xf numFmtId="4" fontId="3" fillId="0" borderId="11" xfId="0" applyNumberFormat="1" applyFont="1" applyBorder="1" applyAlignment="1">
      <alignment horizontal="right"/>
    </xf>
    <xf numFmtId="0" fontId="3" fillId="3" borderId="17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vertical="top"/>
    </xf>
    <xf numFmtId="0" fontId="3" fillId="0" borderId="4" xfId="0" applyFont="1" applyBorder="1"/>
    <xf numFmtId="0" fontId="14" fillId="3" borderId="18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wrapText="1"/>
    </xf>
    <xf numFmtId="0" fontId="3" fillId="0" borderId="6" xfId="0" applyFont="1" applyBorder="1"/>
    <xf numFmtId="2" fontId="3" fillId="0" borderId="4" xfId="0" applyNumberFormat="1" applyFont="1" applyBorder="1"/>
    <xf numFmtId="0" fontId="6" fillId="0" borderId="1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20" xfId="0" applyFont="1" applyBorder="1" applyAlignment="1">
      <alignment horizontal="center"/>
    </xf>
    <xf numFmtId="4" fontId="3" fillId="3" borderId="14" xfId="0" applyNumberFormat="1" applyFont="1" applyFill="1" applyBorder="1"/>
    <xf numFmtId="49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/>
    <xf numFmtId="4" fontId="3" fillId="0" borderId="12" xfId="0" applyNumberFormat="1" applyFont="1" applyBorder="1"/>
    <xf numFmtId="0" fontId="3" fillId="2" borderId="8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4" fontId="3" fillId="2" borderId="12" xfId="0" applyNumberFormat="1" applyFont="1" applyFill="1" applyBorder="1" applyAlignment="1">
      <alignment horizontal="right"/>
    </xf>
    <xf numFmtId="0" fontId="7" fillId="3" borderId="2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/>
    <xf numFmtId="0" fontId="3" fillId="0" borderId="12" xfId="0" applyFont="1" applyBorder="1"/>
    <xf numFmtId="4" fontId="3" fillId="3" borderId="25" xfId="0" applyNumberFormat="1" applyFont="1" applyFill="1" applyBorder="1" applyAlignment="1">
      <alignment horizontal="right"/>
    </xf>
    <xf numFmtId="0" fontId="13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9" xfId="0" applyNumberFormat="1" applyFont="1" applyFill="1" applyBorder="1"/>
    <xf numFmtId="0" fontId="3" fillId="0" borderId="8" xfId="0" applyFont="1" applyBorder="1" applyAlignment="1"/>
    <xf numFmtId="0" fontId="3" fillId="0" borderId="22" xfId="0" applyFont="1" applyBorder="1" applyAlignment="1"/>
    <xf numFmtId="0" fontId="3" fillId="3" borderId="2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/>
    <xf numFmtId="4" fontId="3" fillId="0" borderId="11" xfId="0" applyNumberFormat="1" applyFont="1" applyFill="1" applyBorder="1"/>
    <xf numFmtId="0" fontId="6" fillId="0" borderId="3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3" borderId="50" xfId="0" applyFont="1" applyFill="1" applyBorder="1" applyAlignment="1">
      <alignment horizontal="left" vertical="top" wrapText="1"/>
    </xf>
    <xf numFmtId="0" fontId="3" fillId="0" borderId="50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right"/>
    </xf>
    <xf numFmtId="4" fontId="3" fillId="0" borderId="16" xfId="0" applyNumberFormat="1" applyFont="1" applyBorder="1" applyAlignment="1">
      <alignment horizontal="right"/>
    </xf>
    <xf numFmtId="0" fontId="12" fillId="3" borderId="32" xfId="0" applyFont="1" applyFill="1" applyBorder="1" applyAlignment="1">
      <alignment horizontal="left" vertical="top" wrapText="1"/>
    </xf>
    <xf numFmtId="0" fontId="3" fillId="3" borderId="29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13" fillId="3" borderId="26" xfId="0" applyFont="1" applyFill="1" applyBorder="1" applyAlignment="1">
      <alignment horizontal="right" vertical="top"/>
    </xf>
    <xf numFmtId="0" fontId="13" fillId="3" borderId="27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3" borderId="30" xfId="0" applyFont="1" applyFill="1" applyBorder="1" applyAlignment="1">
      <alignment horizontal="right" vertical="top"/>
    </xf>
    <xf numFmtId="0" fontId="3" fillId="3" borderId="17" xfId="0" applyFont="1" applyFill="1" applyBorder="1" applyAlignment="1">
      <alignment horizontal="right" vertical="top"/>
    </xf>
    <xf numFmtId="0" fontId="3" fillId="3" borderId="46" xfId="0" applyFont="1" applyFill="1" applyBorder="1" applyAlignment="1">
      <alignment horizontal="right" vertical="top"/>
    </xf>
    <xf numFmtId="0" fontId="3" fillId="3" borderId="17" xfId="0" applyFont="1" applyFill="1" applyBorder="1" applyAlignment="1">
      <alignment horizontal="center" vertical="top"/>
    </xf>
    <xf numFmtId="0" fontId="6" fillId="0" borderId="2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12" fillId="3" borderId="29" xfId="0" applyFont="1" applyFill="1" applyBorder="1" applyAlignment="1">
      <alignment horizontal="left" vertical="top" wrapText="1"/>
    </xf>
    <xf numFmtId="0" fontId="12" fillId="3" borderId="39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3" borderId="29" xfId="0" applyFont="1" applyFill="1" applyBorder="1" applyAlignment="1">
      <alignment vertical="top" wrapText="1"/>
    </xf>
    <xf numFmtId="0" fontId="3" fillId="0" borderId="29" xfId="0" applyFont="1" applyBorder="1" applyAlignment="1">
      <alignment wrapText="1"/>
    </xf>
    <xf numFmtId="0" fontId="3" fillId="0" borderId="39" xfId="0" applyFont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" fontId="3" fillId="0" borderId="47" xfId="0" applyNumberFormat="1" applyFont="1" applyBorder="1" applyAlignment="1">
      <alignment horizontal="right"/>
    </xf>
    <xf numFmtId="4" fontId="3" fillId="0" borderId="48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4" fontId="3" fillId="0" borderId="49" xfId="0" applyNumberFormat="1" applyFont="1" applyBorder="1" applyAlignment="1">
      <alignment horizontal="right"/>
    </xf>
    <xf numFmtId="4" fontId="3" fillId="0" borderId="34" xfId="0" applyNumberFormat="1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45" xfId="0" applyFont="1" applyBorder="1" applyAlignment="1">
      <alignment wrapText="1"/>
    </xf>
    <xf numFmtId="0" fontId="13" fillId="3" borderId="26" xfId="0" applyFont="1" applyFill="1" applyBorder="1" applyAlignment="1">
      <alignment horizontal="right" vertical="center"/>
    </xf>
    <xf numFmtId="0" fontId="13" fillId="3" borderId="27" xfId="0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left" vertical="top"/>
    </xf>
    <xf numFmtId="0" fontId="3" fillId="3" borderId="46" xfId="0" applyFont="1" applyFill="1" applyBorder="1" applyAlignment="1">
      <alignment horizontal="left" vertical="top"/>
    </xf>
    <xf numFmtId="0" fontId="3" fillId="0" borderId="11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13" fillId="3" borderId="36" xfId="0" applyFont="1" applyFill="1" applyBorder="1" applyAlignment="1">
      <alignment horizontal="right" vertical="top"/>
    </xf>
    <xf numFmtId="0" fontId="13" fillId="3" borderId="37" xfId="0" applyFont="1" applyFill="1" applyBorder="1" applyAlignment="1">
      <alignment horizontal="right"/>
    </xf>
    <xf numFmtId="0" fontId="13" fillId="3" borderId="38" xfId="0" applyFont="1" applyFill="1" applyBorder="1" applyAlignment="1">
      <alignment horizontal="right"/>
    </xf>
    <xf numFmtId="4" fontId="3" fillId="0" borderId="29" xfId="0" applyNumberFormat="1" applyFont="1" applyBorder="1" applyAlignment="1">
      <alignment horizontal="right"/>
    </xf>
    <xf numFmtId="0" fontId="3" fillId="0" borderId="4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2" xfId="0" applyFont="1" applyBorder="1" applyAlignment="1">
      <alignment wrapText="1"/>
    </xf>
    <xf numFmtId="0" fontId="3" fillId="0" borderId="16" xfId="0" applyFont="1" applyBorder="1" applyAlignment="1">
      <alignment wrapText="1"/>
    </xf>
    <xf numFmtId="4" fontId="3" fillId="0" borderId="32" xfId="0" applyNumberFormat="1" applyFont="1" applyBorder="1" applyAlignment="1">
      <alignment wrapText="1"/>
    </xf>
    <xf numFmtId="4" fontId="3" fillId="0" borderId="16" xfId="0" applyNumberFormat="1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4" fontId="3" fillId="0" borderId="45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horizontal="right" wrapText="1"/>
    </xf>
    <xf numFmtId="4" fontId="3" fillId="0" borderId="43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right" vertical="top"/>
    </xf>
    <xf numFmtId="0" fontId="13" fillId="3" borderId="41" xfId="0" applyFont="1" applyFill="1" applyBorder="1" applyAlignment="1">
      <alignment horizontal="right"/>
    </xf>
    <xf numFmtId="0" fontId="13" fillId="3" borderId="42" xfId="0" applyFont="1" applyFill="1" applyBorder="1" applyAlignment="1">
      <alignment horizontal="right"/>
    </xf>
    <xf numFmtId="4" fontId="3" fillId="0" borderId="3" xfId="0" applyNumberFormat="1" applyFont="1" applyBorder="1" applyAlignment="1">
      <alignment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6" fillId="0" borderId="29" xfId="0" applyFont="1" applyBorder="1" applyAlignment="1">
      <alignment horizontal="left" vertical="top" wrapText="1"/>
    </xf>
    <xf numFmtId="0" fontId="3" fillId="0" borderId="16" xfId="0" applyFont="1" applyBorder="1"/>
    <xf numFmtId="0" fontId="0" fillId="3" borderId="0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3" borderId="11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/>
    </xf>
    <xf numFmtId="0" fontId="15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" fontId="7" fillId="3" borderId="33" xfId="0" applyNumberFormat="1" applyFont="1" applyFill="1" applyBorder="1" applyAlignment="1">
      <alignment horizontal="left" vertical="center" wrapText="1"/>
    </xf>
    <xf numFmtId="4" fontId="3" fillId="0" borderId="34" xfId="0" applyNumberFormat="1" applyFont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/>
    </xf>
    <xf numFmtId="0" fontId="7" fillId="3" borderId="30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7</xdr:col>
      <xdr:colOff>1028700</xdr:colOff>
      <xdr:row>0</xdr:row>
      <xdr:rowOff>1104900</xdr:rowOff>
    </xdr:to>
    <xdr:pic>
      <xdr:nvPicPr>
        <xdr:cNvPr id="1039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0"/>
          <a:ext cx="100679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  <pageSetUpPr fitToPage="1"/>
  </sheetPr>
  <dimension ref="A1:I98"/>
  <sheetViews>
    <sheetView tabSelected="1" zoomScale="80" zoomScaleNormal="80" workbookViewId="0"/>
  </sheetViews>
  <sheetFormatPr defaultRowHeight="14.25"/>
  <cols>
    <col min="1" max="1" width="3.375" customWidth="1"/>
    <col min="2" max="2" width="21.25" customWidth="1"/>
    <col min="3" max="3" width="26.2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style="9" customWidth="1"/>
  </cols>
  <sheetData>
    <row r="1" spans="1:9" ht="93" customHeight="1"/>
    <row r="2" spans="1:9" ht="15">
      <c r="A2" s="7" t="s">
        <v>88</v>
      </c>
    </row>
    <row r="4" spans="1:9" ht="28.15" customHeight="1">
      <c r="A4" s="14" t="s">
        <v>96</v>
      </c>
      <c r="B4" s="5"/>
      <c r="C4" s="5"/>
      <c r="D4" s="5"/>
      <c r="E4" s="5"/>
      <c r="F4" s="5"/>
      <c r="G4" s="181"/>
      <c r="H4" s="181"/>
      <c r="I4" s="181"/>
    </row>
    <row r="5" spans="1:9" ht="24" customHeight="1">
      <c r="A5" s="3"/>
      <c r="B5" s="4"/>
      <c r="C5" s="4"/>
      <c r="D5" s="4"/>
      <c r="E5" s="4"/>
      <c r="F5" s="4"/>
      <c r="G5" s="182"/>
      <c r="H5" s="182"/>
      <c r="I5" s="182"/>
    </row>
    <row r="6" spans="1:9" ht="25.5" customHeight="1">
      <c r="A6" s="185" t="s">
        <v>38</v>
      </c>
      <c r="B6" s="186"/>
      <c r="C6" s="186"/>
      <c r="D6" s="186"/>
      <c r="E6" s="186"/>
      <c r="F6" s="186"/>
      <c r="G6" s="186"/>
      <c r="H6" s="186"/>
      <c r="I6" s="187"/>
    </row>
    <row r="7" spans="1:9" ht="25.9" customHeight="1" thickBot="1">
      <c r="A7" s="75"/>
      <c r="B7" s="76"/>
      <c r="C7" s="76"/>
      <c r="D7" s="76"/>
      <c r="E7" s="76"/>
      <c r="F7" s="76"/>
      <c r="G7" s="131"/>
      <c r="H7" s="131"/>
      <c r="I7" s="131"/>
    </row>
    <row r="8" spans="1:9" ht="25.5" customHeight="1">
      <c r="A8" s="77" t="s">
        <v>0</v>
      </c>
      <c r="B8" s="78" t="s">
        <v>3</v>
      </c>
      <c r="C8" s="79" t="s">
        <v>67</v>
      </c>
      <c r="D8" s="79" t="s">
        <v>45</v>
      </c>
      <c r="E8" s="6" t="s">
        <v>12</v>
      </c>
      <c r="F8" s="80" t="s">
        <v>41</v>
      </c>
      <c r="G8" s="6" t="s">
        <v>5</v>
      </c>
      <c r="H8" s="6" t="s">
        <v>6</v>
      </c>
      <c r="I8" s="10" t="s">
        <v>89</v>
      </c>
    </row>
    <row r="9" spans="1:9" ht="36.75" customHeight="1">
      <c r="A9" s="184">
        <v>1</v>
      </c>
      <c r="B9" s="183" t="s">
        <v>1</v>
      </c>
      <c r="C9" s="20" t="s">
        <v>2</v>
      </c>
      <c r="D9" s="15">
        <v>6</v>
      </c>
      <c r="E9" s="81">
        <v>49999.92</v>
      </c>
      <c r="F9" s="21" t="s">
        <v>8</v>
      </c>
      <c r="G9" s="22">
        <f>D9*E9</f>
        <v>299999.52</v>
      </c>
      <c r="H9" s="23">
        <f>G9</f>
        <v>299999.52</v>
      </c>
      <c r="I9" s="24">
        <f>0.85*H9</f>
        <v>254999.592</v>
      </c>
    </row>
    <row r="10" spans="1:9" ht="27.75" customHeight="1">
      <c r="A10" s="121"/>
      <c r="B10" s="110"/>
      <c r="C10" s="20" t="s">
        <v>43</v>
      </c>
      <c r="D10" s="17">
        <v>6</v>
      </c>
      <c r="E10" s="81">
        <v>700</v>
      </c>
      <c r="F10" s="21" t="s">
        <v>8</v>
      </c>
      <c r="G10" s="22">
        <f>D10*E10</f>
        <v>4200</v>
      </c>
      <c r="H10" s="23">
        <f>G10</f>
        <v>4200</v>
      </c>
      <c r="I10" s="24">
        <f>0.85*H10</f>
        <v>3570</v>
      </c>
    </row>
    <row r="11" spans="1:9" ht="27.75" customHeight="1" thickBot="1">
      <c r="A11" s="121"/>
      <c r="B11" s="110"/>
      <c r="C11" s="25" t="s">
        <v>7</v>
      </c>
      <c r="D11" s="19">
        <v>6</v>
      </c>
      <c r="E11" s="82">
        <v>1179.55</v>
      </c>
      <c r="F11" s="26" t="s">
        <v>13</v>
      </c>
      <c r="G11" s="22">
        <f>D11*E11</f>
        <v>7077.2999999999993</v>
      </c>
      <c r="H11" s="23">
        <f>G11</f>
        <v>7077.2999999999993</v>
      </c>
      <c r="I11" s="24">
        <f>0.85*H11</f>
        <v>6015.704999999999</v>
      </c>
    </row>
    <row r="12" spans="1:9" ht="24" customHeight="1" thickBot="1">
      <c r="A12" s="95" t="s">
        <v>49</v>
      </c>
      <c r="B12" s="96"/>
      <c r="C12" s="96"/>
      <c r="D12" s="96"/>
      <c r="E12" s="96"/>
      <c r="F12" s="97"/>
      <c r="G12" s="27">
        <f>SUM(G9:G11)</f>
        <v>311276.82</v>
      </c>
      <c r="H12" s="28">
        <f>SUM(H9:H11)</f>
        <v>311276.82</v>
      </c>
      <c r="I12" s="29">
        <f>SUM(I9:I11)</f>
        <v>264585.29700000002</v>
      </c>
    </row>
    <row r="13" spans="1:9" ht="61.5" customHeight="1">
      <c r="A13" s="85">
        <v>2</v>
      </c>
      <c r="B13" s="116" t="s">
        <v>9</v>
      </c>
      <c r="C13" s="179" t="s">
        <v>91</v>
      </c>
      <c r="D13" s="30" t="s">
        <v>46</v>
      </c>
      <c r="E13" s="31" t="s">
        <v>12</v>
      </c>
      <c r="F13" s="108">
        <v>470</v>
      </c>
      <c r="G13" s="91">
        <f>D14*E14</f>
        <v>2600</v>
      </c>
      <c r="H13" s="153">
        <f>G13</f>
        <v>2600</v>
      </c>
      <c r="I13" s="136">
        <f>0.85*H13</f>
        <v>2210</v>
      </c>
    </row>
    <row r="14" spans="1:9" ht="25.5" customHeight="1">
      <c r="A14" s="86"/>
      <c r="B14" s="117"/>
      <c r="C14" s="180"/>
      <c r="D14" s="32" t="s">
        <v>97</v>
      </c>
      <c r="E14" s="18">
        <v>162.5</v>
      </c>
      <c r="F14" s="109"/>
      <c r="G14" s="178"/>
      <c r="H14" s="91"/>
      <c r="I14" s="137"/>
    </row>
    <row r="15" spans="1:9" ht="25.5" customHeight="1">
      <c r="A15" s="86"/>
      <c r="B15" s="117"/>
      <c r="C15" s="33" t="s">
        <v>10</v>
      </c>
      <c r="D15" s="17">
        <v>0</v>
      </c>
      <c r="E15" s="18">
        <v>0</v>
      </c>
      <c r="F15" s="21">
        <v>470</v>
      </c>
      <c r="G15" s="34">
        <f>D15*E15</f>
        <v>0</v>
      </c>
      <c r="H15" s="23">
        <f>G16</f>
        <v>3200</v>
      </c>
      <c r="I15" s="24">
        <f>0.85*H15</f>
        <v>2720</v>
      </c>
    </row>
    <row r="16" spans="1:9" ht="24.75" customHeight="1">
      <c r="A16" s="86"/>
      <c r="B16" s="117"/>
      <c r="C16" s="20" t="s">
        <v>39</v>
      </c>
      <c r="D16" s="32" t="s">
        <v>98</v>
      </c>
      <c r="E16" s="18">
        <v>1600</v>
      </c>
      <c r="F16" s="21">
        <v>470</v>
      </c>
      <c r="G16" s="34">
        <f>D16*E16</f>
        <v>3200</v>
      </c>
      <c r="H16" s="23">
        <f>G17</f>
        <v>0</v>
      </c>
      <c r="I16" s="24">
        <f>0.85*H16</f>
        <v>0</v>
      </c>
    </row>
    <row r="17" spans="1:9" ht="25.5" customHeight="1">
      <c r="A17" s="86"/>
      <c r="B17" s="117"/>
      <c r="C17" s="33" t="s">
        <v>90</v>
      </c>
      <c r="D17" s="17">
        <v>0</v>
      </c>
      <c r="E17" s="18">
        <v>0</v>
      </c>
      <c r="F17" s="21">
        <v>470</v>
      </c>
      <c r="G17" s="34">
        <f>D17*E17</f>
        <v>0</v>
      </c>
      <c r="H17" s="23">
        <f>G17</f>
        <v>0</v>
      </c>
      <c r="I17" s="24">
        <f>0.85*H17</f>
        <v>0</v>
      </c>
    </row>
    <row r="18" spans="1:9" ht="27.75" customHeight="1">
      <c r="A18" s="86"/>
      <c r="B18" s="117"/>
      <c r="C18" s="20" t="s">
        <v>40</v>
      </c>
      <c r="D18" s="32" t="s">
        <v>99</v>
      </c>
      <c r="E18" s="18">
        <v>150</v>
      </c>
      <c r="F18" s="21">
        <v>470</v>
      </c>
      <c r="G18" s="34">
        <f>D18*E18</f>
        <v>4200</v>
      </c>
      <c r="H18" s="23">
        <f>G18</f>
        <v>4200</v>
      </c>
      <c r="I18" s="24">
        <f>0.85*H18</f>
        <v>3570</v>
      </c>
    </row>
    <row r="19" spans="1:9" ht="24" customHeight="1" thickBot="1">
      <c r="A19" s="87"/>
      <c r="B19" s="118"/>
      <c r="C19" s="35" t="s">
        <v>11</v>
      </c>
      <c r="D19" s="36"/>
      <c r="E19" s="37"/>
      <c r="F19" s="38"/>
      <c r="G19" s="22"/>
      <c r="H19" s="23"/>
      <c r="I19" s="24"/>
    </row>
    <row r="20" spans="1:9" ht="24" customHeight="1" thickBot="1">
      <c r="A20" s="95" t="s">
        <v>48</v>
      </c>
      <c r="B20" s="96"/>
      <c r="C20" s="96"/>
      <c r="D20" s="96"/>
      <c r="E20" s="96"/>
      <c r="F20" s="97"/>
      <c r="G20" s="27">
        <f>SUM(G13:G19)</f>
        <v>10000</v>
      </c>
      <c r="H20" s="28">
        <f>SUM(H13:H19)</f>
        <v>10000</v>
      </c>
      <c r="I20" s="29">
        <f>SUM(I13:I19)</f>
        <v>8500</v>
      </c>
    </row>
    <row r="21" spans="1:9" ht="45" customHeight="1">
      <c r="A21" s="121">
        <v>3</v>
      </c>
      <c r="B21" s="110" t="s">
        <v>14</v>
      </c>
      <c r="C21" s="122" t="s">
        <v>15</v>
      </c>
      <c r="D21" s="123"/>
      <c r="E21" s="84"/>
      <c r="F21" s="39" t="s">
        <v>44</v>
      </c>
      <c r="G21" s="22">
        <v>6000</v>
      </c>
      <c r="H21" s="23">
        <f>G21</f>
        <v>6000</v>
      </c>
      <c r="I21" s="24">
        <f>0.85*H21</f>
        <v>5100</v>
      </c>
    </row>
    <row r="22" spans="1:9" ht="30" customHeight="1">
      <c r="A22" s="121"/>
      <c r="B22" s="110"/>
      <c r="C22" s="113" t="s">
        <v>16</v>
      </c>
      <c r="D22" s="114"/>
      <c r="E22" s="115"/>
      <c r="F22" s="8">
        <v>430</v>
      </c>
      <c r="G22" s="22">
        <v>15000</v>
      </c>
      <c r="H22" s="23">
        <f>G22</f>
        <v>15000</v>
      </c>
      <c r="I22" s="24">
        <f>0.85*H22</f>
        <v>12750</v>
      </c>
    </row>
    <row r="23" spans="1:9" ht="30" customHeight="1">
      <c r="A23" s="121"/>
      <c r="B23" s="110"/>
      <c r="C23" s="113" t="s">
        <v>17</v>
      </c>
      <c r="D23" s="114"/>
      <c r="E23" s="115"/>
      <c r="F23" s="8">
        <v>430.43900000000002</v>
      </c>
      <c r="G23" s="22">
        <v>14000</v>
      </c>
      <c r="H23" s="23">
        <f>G23</f>
        <v>14000</v>
      </c>
      <c r="I23" s="24">
        <f>0.85*H23</f>
        <v>11900</v>
      </c>
    </row>
    <row r="24" spans="1:9" ht="27.6" customHeight="1">
      <c r="A24" s="121"/>
      <c r="B24" s="110"/>
      <c r="C24" s="113" t="s">
        <v>18</v>
      </c>
      <c r="D24" s="114"/>
      <c r="E24" s="115"/>
      <c r="F24" s="8">
        <v>438</v>
      </c>
      <c r="G24" s="22">
        <v>0</v>
      </c>
      <c r="H24" s="23">
        <f>G24</f>
        <v>0</v>
      </c>
      <c r="I24" s="24">
        <f>0.85*H24</f>
        <v>0</v>
      </c>
    </row>
    <row r="25" spans="1:9" ht="25.15" customHeight="1">
      <c r="A25" s="121"/>
      <c r="B25" s="110"/>
      <c r="C25" s="112" t="s">
        <v>92</v>
      </c>
      <c r="D25" s="40" t="s">
        <v>68</v>
      </c>
      <c r="E25" s="41" t="s">
        <v>19</v>
      </c>
      <c r="F25" s="88">
        <v>441</v>
      </c>
      <c r="G25" s="138">
        <v>0</v>
      </c>
      <c r="H25" s="138">
        <f>G25</f>
        <v>0</v>
      </c>
      <c r="I25" s="139">
        <v>0</v>
      </c>
    </row>
    <row r="26" spans="1:9" ht="25.5" customHeight="1">
      <c r="A26" s="121"/>
      <c r="B26" s="110"/>
      <c r="C26" s="105"/>
      <c r="D26" s="17">
        <v>0</v>
      </c>
      <c r="E26" s="18">
        <v>0</v>
      </c>
      <c r="F26" s="89"/>
      <c r="G26" s="91"/>
      <c r="H26" s="91"/>
      <c r="I26" s="140"/>
    </row>
    <row r="27" spans="1:9" ht="25.5" customHeight="1">
      <c r="A27" s="121"/>
      <c r="B27" s="110"/>
      <c r="C27" s="113" t="s">
        <v>20</v>
      </c>
      <c r="D27" s="114"/>
      <c r="E27" s="115"/>
      <c r="F27" s="8">
        <v>461</v>
      </c>
      <c r="G27" s="22">
        <v>0</v>
      </c>
      <c r="H27" s="23">
        <f>G27</f>
        <v>0</v>
      </c>
      <c r="I27" s="24">
        <f>0.85*H27</f>
        <v>0</v>
      </c>
    </row>
    <row r="28" spans="1:9" ht="24.6" customHeight="1" thickBot="1">
      <c r="A28" s="121"/>
      <c r="B28" s="110"/>
      <c r="C28" s="124" t="s">
        <v>11</v>
      </c>
      <c r="D28" s="125"/>
      <c r="E28" s="126"/>
      <c r="F28" s="37"/>
      <c r="G28" s="22"/>
      <c r="H28" s="23"/>
      <c r="I28" s="24"/>
    </row>
    <row r="29" spans="1:9" ht="24.6" customHeight="1" thickBot="1">
      <c r="A29" s="95" t="s">
        <v>47</v>
      </c>
      <c r="B29" s="96"/>
      <c r="C29" s="96"/>
      <c r="D29" s="96"/>
      <c r="E29" s="96"/>
      <c r="F29" s="97"/>
      <c r="G29" s="27">
        <f>SUM(G21:G28)</f>
        <v>35000</v>
      </c>
      <c r="H29" s="28">
        <f>SUM(H21:H28)</f>
        <v>35000</v>
      </c>
      <c r="I29" s="29">
        <f>SUM(I21:I28)</f>
        <v>29750</v>
      </c>
    </row>
    <row r="30" spans="1:9" ht="30.75" customHeight="1">
      <c r="A30" s="43">
        <v>4</v>
      </c>
      <c r="B30" s="92" t="s">
        <v>50</v>
      </c>
      <c r="C30" s="104" t="s">
        <v>52</v>
      </c>
      <c r="D30" s="119" t="s">
        <v>21</v>
      </c>
      <c r="E30" s="120"/>
      <c r="F30" s="39">
        <v>421</v>
      </c>
      <c r="G30" s="22">
        <v>47703.18</v>
      </c>
      <c r="H30" s="23">
        <f t="shared" ref="H30:H41" si="0">G30</f>
        <v>47703.18</v>
      </c>
      <c r="I30" s="24">
        <f t="shared" ref="I30:I41" si="1">0.85*H30</f>
        <v>40547.703000000001</v>
      </c>
    </row>
    <row r="31" spans="1:9" ht="30.75" customHeight="1">
      <c r="A31" s="44"/>
      <c r="B31" s="110"/>
      <c r="C31" s="105"/>
      <c r="D31" s="106" t="s">
        <v>22</v>
      </c>
      <c r="E31" s="107"/>
      <c r="F31" s="8">
        <v>606</v>
      </c>
      <c r="G31" s="22">
        <v>9400</v>
      </c>
      <c r="H31" s="23">
        <f t="shared" si="0"/>
        <v>9400</v>
      </c>
      <c r="I31" s="24">
        <f t="shared" si="1"/>
        <v>7990</v>
      </c>
    </row>
    <row r="32" spans="1:9" ht="25.5" customHeight="1">
      <c r="A32" s="44"/>
      <c r="B32" s="110"/>
      <c r="C32" s="112" t="s">
        <v>23</v>
      </c>
      <c r="D32" s="106" t="s">
        <v>24</v>
      </c>
      <c r="E32" s="107"/>
      <c r="F32" s="8">
        <v>440</v>
      </c>
      <c r="G32" s="22">
        <v>12000</v>
      </c>
      <c r="H32" s="23">
        <f t="shared" si="0"/>
        <v>12000</v>
      </c>
      <c r="I32" s="24">
        <f t="shared" si="1"/>
        <v>10200</v>
      </c>
    </row>
    <row r="33" spans="1:9" ht="25.5" customHeight="1">
      <c r="A33" s="44"/>
      <c r="B33" s="110"/>
      <c r="C33" s="104"/>
      <c r="D33" s="106" t="s">
        <v>25</v>
      </c>
      <c r="E33" s="107"/>
      <c r="F33" s="8">
        <v>426</v>
      </c>
      <c r="G33" s="22">
        <v>0</v>
      </c>
      <c r="H33" s="23">
        <f t="shared" si="0"/>
        <v>0</v>
      </c>
      <c r="I33" s="24">
        <f t="shared" si="1"/>
        <v>0</v>
      </c>
    </row>
    <row r="34" spans="1:9" ht="25.5" customHeight="1">
      <c r="A34" s="44"/>
      <c r="B34" s="110"/>
      <c r="C34" s="104"/>
      <c r="D34" s="106" t="s">
        <v>26</v>
      </c>
      <c r="E34" s="107"/>
      <c r="F34" s="8">
        <v>430</v>
      </c>
      <c r="G34" s="22">
        <v>0</v>
      </c>
      <c r="H34" s="23">
        <f t="shared" si="0"/>
        <v>0</v>
      </c>
      <c r="I34" s="24">
        <f t="shared" si="1"/>
        <v>0</v>
      </c>
    </row>
    <row r="35" spans="1:9" ht="25.5" customHeight="1">
      <c r="A35" s="44"/>
      <c r="B35" s="110"/>
      <c r="C35" s="105"/>
      <c r="D35" s="98" t="s">
        <v>11</v>
      </c>
      <c r="E35" s="99"/>
      <c r="F35" s="45"/>
      <c r="G35" s="22"/>
      <c r="H35" s="23"/>
      <c r="I35" s="24"/>
    </row>
    <row r="36" spans="1:9" ht="30.6" customHeight="1">
      <c r="A36" s="44"/>
      <c r="B36" s="110"/>
      <c r="C36" s="113" t="s">
        <v>27</v>
      </c>
      <c r="D36" s="114"/>
      <c r="E36" s="115"/>
      <c r="F36" s="8">
        <v>427</v>
      </c>
      <c r="G36" s="74">
        <v>5000</v>
      </c>
      <c r="H36" s="23">
        <f t="shared" si="0"/>
        <v>5000</v>
      </c>
      <c r="I36" s="24">
        <f t="shared" si="1"/>
        <v>4250</v>
      </c>
    </row>
    <row r="37" spans="1:9" ht="25.5" customHeight="1">
      <c r="A37" s="44"/>
      <c r="B37" s="110"/>
      <c r="C37" s="113" t="s">
        <v>28</v>
      </c>
      <c r="D37" s="114"/>
      <c r="E37" s="115"/>
      <c r="F37" s="8">
        <v>436</v>
      </c>
      <c r="G37" s="74">
        <v>1200</v>
      </c>
      <c r="H37" s="23">
        <f t="shared" si="0"/>
        <v>1200</v>
      </c>
      <c r="I37" s="24">
        <f t="shared" si="1"/>
        <v>1020</v>
      </c>
    </row>
    <row r="38" spans="1:9" ht="25.5" customHeight="1">
      <c r="A38" s="44"/>
      <c r="B38" s="110"/>
      <c r="C38" s="113" t="s">
        <v>29</v>
      </c>
      <c r="D38" s="114"/>
      <c r="E38" s="115"/>
      <c r="F38" s="8">
        <v>430</v>
      </c>
      <c r="G38" s="74">
        <v>0</v>
      </c>
      <c r="H38" s="23">
        <f t="shared" si="0"/>
        <v>0</v>
      </c>
      <c r="I38" s="24">
        <f t="shared" si="1"/>
        <v>0</v>
      </c>
    </row>
    <row r="39" spans="1:9" ht="25.5" customHeight="1">
      <c r="A39" s="44"/>
      <c r="B39" s="110"/>
      <c r="C39" s="112" t="s">
        <v>51</v>
      </c>
      <c r="D39" s="106" t="s">
        <v>30</v>
      </c>
      <c r="E39" s="107"/>
      <c r="F39" s="8">
        <v>430</v>
      </c>
      <c r="G39" s="74">
        <v>0</v>
      </c>
      <c r="H39" s="23">
        <f t="shared" si="0"/>
        <v>0</v>
      </c>
      <c r="I39" s="24">
        <f t="shared" si="1"/>
        <v>0</v>
      </c>
    </row>
    <row r="40" spans="1:9" ht="25.5" customHeight="1">
      <c r="A40" s="44"/>
      <c r="B40" s="110"/>
      <c r="C40" s="104"/>
      <c r="D40" s="106" t="s">
        <v>31</v>
      </c>
      <c r="E40" s="107"/>
      <c r="F40" s="8">
        <v>421</v>
      </c>
      <c r="G40" s="74">
        <v>1200</v>
      </c>
      <c r="H40" s="23">
        <f t="shared" si="0"/>
        <v>1200</v>
      </c>
      <c r="I40" s="24">
        <f t="shared" si="1"/>
        <v>1020</v>
      </c>
    </row>
    <row r="41" spans="1:9" ht="25.5" customHeight="1">
      <c r="A41" s="44"/>
      <c r="B41" s="110"/>
      <c r="C41" s="104"/>
      <c r="D41" s="106" t="s">
        <v>32</v>
      </c>
      <c r="E41" s="107"/>
      <c r="F41" s="8">
        <v>430</v>
      </c>
      <c r="G41" s="74">
        <v>0</v>
      </c>
      <c r="H41" s="23">
        <f t="shared" si="0"/>
        <v>0</v>
      </c>
      <c r="I41" s="24">
        <f t="shared" si="1"/>
        <v>0</v>
      </c>
    </row>
    <row r="42" spans="1:9" ht="25.5" customHeight="1">
      <c r="A42" s="103"/>
      <c r="B42" s="110"/>
      <c r="C42" s="105"/>
      <c r="D42" s="98" t="s">
        <v>11</v>
      </c>
      <c r="E42" s="99"/>
      <c r="F42" s="45"/>
      <c r="G42" s="22"/>
      <c r="H42" s="23"/>
      <c r="I42" s="24"/>
    </row>
    <row r="43" spans="1:9" ht="25.5" customHeight="1" thickBot="1">
      <c r="A43" s="103"/>
      <c r="B43" s="111"/>
      <c r="C43" s="124" t="s">
        <v>11</v>
      </c>
      <c r="D43" s="125"/>
      <c r="E43" s="126"/>
      <c r="F43" s="37"/>
      <c r="G43" s="22"/>
      <c r="H43" s="23"/>
      <c r="I43" s="24"/>
    </row>
    <row r="44" spans="1:9" ht="22.9" customHeight="1" thickBot="1">
      <c r="A44" s="150" t="s">
        <v>53</v>
      </c>
      <c r="B44" s="151"/>
      <c r="C44" s="151"/>
      <c r="D44" s="151"/>
      <c r="E44" s="151"/>
      <c r="F44" s="152"/>
      <c r="G44" s="27">
        <f>SUM(G30:G43)</f>
        <v>76503.179999999993</v>
      </c>
      <c r="H44" s="28">
        <f>SUM(H30:H43)</f>
        <v>76503.179999999993</v>
      </c>
      <c r="I44" s="29">
        <f>SUM(I30:I43)</f>
        <v>65027.703000000001</v>
      </c>
    </row>
    <row r="45" spans="1:9" ht="25.5" customHeight="1">
      <c r="A45" s="100">
        <v>5</v>
      </c>
      <c r="B45" s="92" t="s">
        <v>57</v>
      </c>
      <c r="C45" s="83" t="s">
        <v>93</v>
      </c>
      <c r="D45" s="46" t="s">
        <v>60</v>
      </c>
      <c r="E45" s="47" t="s">
        <v>19</v>
      </c>
      <c r="F45" s="169" t="s">
        <v>55</v>
      </c>
      <c r="G45" s="90">
        <f>D46*E46</f>
        <v>3000</v>
      </c>
      <c r="H45" s="90">
        <f>G45</f>
        <v>3000</v>
      </c>
      <c r="I45" s="177">
        <f>0.85*H45</f>
        <v>2550</v>
      </c>
    </row>
    <row r="46" spans="1:9" ht="41.25" customHeight="1">
      <c r="A46" s="101"/>
      <c r="B46" s="93"/>
      <c r="C46" s="84"/>
      <c r="D46" s="48">
        <v>30</v>
      </c>
      <c r="E46" s="49">
        <v>100</v>
      </c>
      <c r="F46" s="89"/>
      <c r="G46" s="91"/>
      <c r="H46" s="91"/>
      <c r="I46" s="140"/>
    </row>
    <row r="47" spans="1:9" ht="41.25" customHeight="1" thickBot="1">
      <c r="A47" s="102"/>
      <c r="B47" s="94"/>
      <c r="C47" s="50" t="s">
        <v>56</v>
      </c>
      <c r="D47" s="51">
        <v>0</v>
      </c>
      <c r="E47" s="42">
        <v>0</v>
      </c>
      <c r="F47" s="52" t="s">
        <v>59</v>
      </c>
      <c r="G47" s="22">
        <f>D47*E47</f>
        <v>0</v>
      </c>
      <c r="H47" s="23">
        <f>G47</f>
        <v>0</v>
      </c>
      <c r="I47" s="24">
        <f>0.85*H47</f>
        <v>0</v>
      </c>
    </row>
    <row r="48" spans="1:9" ht="22.9" customHeight="1" thickBot="1">
      <c r="A48" s="150" t="s">
        <v>58</v>
      </c>
      <c r="B48" s="151"/>
      <c r="C48" s="151"/>
      <c r="D48" s="151"/>
      <c r="E48" s="151"/>
      <c r="F48" s="152"/>
      <c r="G48" s="27">
        <f>SUM(G45:G47)</f>
        <v>3000</v>
      </c>
      <c r="H48" s="28">
        <f>SUM(H45:H47)</f>
        <v>3000</v>
      </c>
      <c r="I48" s="29">
        <f>SUM(I45:I47)</f>
        <v>2550</v>
      </c>
    </row>
    <row r="49" spans="1:9" ht="23.25" customHeight="1">
      <c r="A49" s="146">
        <v>6</v>
      </c>
      <c r="B49" s="92" t="s">
        <v>33</v>
      </c>
      <c r="C49" s="148" t="s">
        <v>11</v>
      </c>
      <c r="D49" s="160">
        <v>0</v>
      </c>
      <c r="E49" s="162">
        <v>0</v>
      </c>
      <c r="F49" s="175">
        <v>430</v>
      </c>
      <c r="G49" s="174">
        <f>E49+D49</f>
        <v>0</v>
      </c>
      <c r="H49" s="90">
        <f>G49</f>
        <v>0</v>
      </c>
      <c r="I49" s="168">
        <v>0</v>
      </c>
    </row>
    <row r="50" spans="1:9" ht="23.25" customHeight="1" thickBot="1">
      <c r="A50" s="121"/>
      <c r="B50" s="110"/>
      <c r="C50" s="149"/>
      <c r="D50" s="161"/>
      <c r="E50" s="163"/>
      <c r="F50" s="176"/>
      <c r="G50" s="141"/>
      <c r="H50" s="91"/>
      <c r="I50" s="166"/>
    </row>
    <row r="51" spans="1:9" ht="23.25" customHeight="1">
      <c r="A51" s="121"/>
      <c r="B51" s="110"/>
      <c r="C51" s="148" t="s">
        <v>11</v>
      </c>
      <c r="D51" s="141">
        <v>0</v>
      </c>
      <c r="E51" s="164">
        <v>0</v>
      </c>
      <c r="F51" s="108">
        <v>430</v>
      </c>
      <c r="G51" s="163">
        <f>E51+D51</f>
        <v>0</v>
      </c>
      <c r="H51" s="153">
        <f>G51</f>
        <v>0</v>
      </c>
      <c r="I51" s="166">
        <v>0</v>
      </c>
    </row>
    <row r="52" spans="1:9" ht="23.25" customHeight="1" thickBot="1">
      <c r="A52" s="147"/>
      <c r="B52" s="111"/>
      <c r="C52" s="149"/>
      <c r="D52" s="142"/>
      <c r="E52" s="165"/>
      <c r="F52" s="170"/>
      <c r="G52" s="141"/>
      <c r="H52" s="91"/>
      <c r="I52" s="167"/>
    </row>
    <row r="53" spans="1:9" ht="24" customHeight="1" thickBot="1">
      <c r="A53" s="171" t="s">
        <v>70</v>
      </c>
      <c r="B53" s="172"/>
      <c r="C53" s="172"/>
      <c r="D53" s="172"/>
      <c r="E53" s="172"/>
      <c r="F53" s="173"/>
      <c r="G53" s="27">
        <f>SUM(G49:G52)</f>
        <v>0</v>
      </c>
      <c r="H53" s="53">
        <f>SUM(H49:H52)</f>
        <v>0</v>
      </c>
      <c r="I53" s="29">
        <f>SUM(I49:I52)</f>
        <v>0</v>
      </c>
    </row>
    <row r="54" spans="1:9" ht="27.75" customHeight="1">
      <c r="A54" s="103">
        <v>7</v>
      </c>
      <c r="B54" s="110" t="s">
        <v>34</v>
      </c>
      <c r="C54" s="122" t="s">
        <v>35</v>
      </c>
      <c r="D54" s="123"/>
      <c r="E54" s="84"/>
      <c r="F54" s="54" t="s">
        <v>61</v>
      </c>
      <c r="G54" s="55">
        <v>1000</v>
      </c>
      <c r="H54" s="23">
        <f>G54</f>
        <v>1000</v>
      </c>
      <c r="I54" s="24">
        <f>0.85*H54</f>
        <v>850</v>
      </c>
    </row>
    <row r="55" spans="1:9" ht="27.75" customHeight="1" thickBot="1">
      <c r="A55" s="103"/>
      <c r="B55" s="110"/>
      <c r="C55" s="157" t="s">
        <v>11</v>
      </c>
      <c r="D55" s="158"/>
      <c r="E55" s="159"/>
      <c r="F55" s="54" t="s">
        <v>61</v>
      </c>
      <c r="G55" s="56"/>
      <c r="H55" s="23"/>
      <c r="I55" s="24"/>
    </row>
    <row r="56" spans="1:9" ht="27" customHeight="1" thickBot="1">
      <c r="A56" s="95" t="s">
        <v>62</v>
      </c>
      <c r="B56" s="96"/>
      <c r="C56" s="96"/>
      <c r="D56" s="96"/>
      <c r="E56" s="96"/>
      <c r="F56" s="97"/>
      <c r="G56" s="27">
        <f>SUM(G54:G55)</f>
        <v>1000</v>
      </c>
      <c r="H56" s="28">
        <f>SUM(H54:H55)</f>
        <v>1000</v>
      </c>
      <c r="I56" s="29">
        <f>SUM(I54:I55)</f>
        <v>850</v>
      </c>
    </row>
    <row r="57" spans="1:9" ht="27" customHeight="1" thickBot="1">
      <c r="A57" s="143" t="s">
        <v>63</v>
      </c>
      <c r="B57" s="144"/>
      <c r="C57" s="144"/>
      <c r="D57" s="144"/>
      <c r="E57" s="144"/>
      <c r="F57" s="145"/>
      <c r="G57" s="27">
        <f>G12+G20+G29+G44+G48+G53+G56</f>
        <v>436780</v>
      </c>
      <c r="H57" s="53">
        <f>H12+H20+H29+H44+H48+H53+H56</f>
        <v>436780</v>
      </c>
      <c r="I57" s="53">
        <f>I12+I20+I29+I44+I48+I53+I56</f>
        <v>371263</v>
      </c>
    </row>
    <row r="58" spans="1:9" ht="22.9" customHeight="1">
      <c r="A58" s="133"/>
      <c r="B58" s="134"/>
      <c r="C58" s="134"/>
      <c r="D58" s="134"/>
      <c r="E58" s="134"/>
      <c r="F58" s="134"/>
      <c r="G58" s="134"/>
      <c r="H58" s="134"/>
      <c r="I58" s="135"/>
    </row>
    <row r="59" spans="1:9" ht="25.5" customHeight="1">
      <c r="A59" s="127" t="s">
        <v>64</v>
      </c>
      <c r="B59" s="128"/>
      <c r="C59" s="128"/>
      <c r="D59" s="128"/>
      <c r="E59" s="128"/>
      <c r="F59" s="128"/>
      <c r="G59" s="128"/>
      <c r="H59" s="128"/>
      <c r="I59" s="129"/>
    </row>
    <row r="60" spans="1:9" s="1" customFormat="1" ht="22.9" customHeight="1" thickBot="1">
      <c r="A60" s="57"/>
      <c r="B60" s="58"/>
      <c r="C60" s="58"/>
      <c r="D60" s="58"/>
      <c r="E60" s="58"/>
      <c r="F60" s="58"/>
      <c r="G60" s="58"/>
      <c r="H60" s="58"/>
      <c r="I60" s="59"/>
    </row>
    <row r="61" spans="1:9" ht="25.9" customHeight="1">
      <c r="A61" s="60" t="s">
        <v>0</v>
      </c>
      <c r="B61" s="61" t="s">
        <v>3</v>
      </c>
      <c r="C61" s="192" t="s">
        <v>69</v>
      </c>
      <c r="D61" s="193"/>
      <c r="E61" s="194"/>
      <c r="F61" s="62" t="s">
        <v>41</v>
      </c>
      <c r="G61" s="63" t="s">
        <v>5</v>
      </c>
      <c r="H61" s="63" t="s">
        <v>6</v>
      </c>
      <c r="I61" s="10" t="s">
        <v>89</v>
      </c>
    </row>
    <row r="62" spans="1:9" ht="29.25" customHeight="1">
      <c r="A62" s="184">
        <v>1</v>
      </c>
      <c r="B62" s="183" t="s">
        <v>36</v>
      </c>
      <c r="C62" s="64" t="s">
        <v>11</v>
      </c>
      <c r="D62" s="65"/>
      <c r="E62" s="66"/>
      <c r="F62" s="8">
        <v>439</v>
      </c>
      <c r="G62" s="67">
        <v>0</v>
      </c>
      <c r="H62" s="23">
        <v>0</v>
      </c>
      <c r="I62" s="24">
        <f>0.85*H62</f>
        <v>0</v>
      </c>
    </row>
    <row r="63" spans="1:9" ht="29.25" customHeight="1" thickBot="1">
      <c r="A63" s="121"/>
      <c r="B63" s="110"/>
      <c r="C63" s="154" t="s">
        <v>11</v>
      </c>
      <c r="D63" s="155"/>
      <c r="E63" s="156"/>
      <c r="F63" s="8">
        <v>439</v>
      </c>
      <c r="G63" s="68">
        <v>0</v>
      </c>
      <c r="H63" s="23">
        <f>G63</f>
        <v>0</v>
      </c>
      <c r="I63" s="24">
        <f>0.85*H63</f>
        <v>0</v>
      </c>
    </row>
    <row r="64" spans="1:9" ht="22.9" customHeight="1" thickBot="1">
      <c r="A64" s="143" t="s">
        <v>66</v>
      </c>
      <c r="B64" s="144"/>
      <c r="C64" s="144"/>
      <c r="D64" s="144"/>
      <c r="E64" s="144"/>
      <c r="F64" s="145"/>
      <c r="G64" s="27">
        <f>SUM(G62:G63)</f>
        <v>0</v>
      </c>
      <c r="H64" s="28">
        <f>SUM(H62:H63)</f>
        <v>0</v>
      </c>
      <c r="I64" s="69">
        <f>SUM(I62:I63)</f>
        <v>0</v>
      </c>
    </row>
    <row r="65" spans="1:9" ht="22.9" customHeight="1">
      <c r="A65" s="133"/>
      <c r="B65" s="134"/>
      <c r="C65" s="134"/>
      <c r="D65" s="134"/>
      <c r="E65" s="134"/>
      <c r="F65" s="134"/>
      <c r="G65" s="134"/>
      <c r="H65" s="134"/>
      <c r="I65" s="135"/>
    </row>
    <row r="66" spans="1:9" ht="22.9" customHeight="1">
      <c r="A66" s="127" t="s">
        <v>65</v>
      </c>
      <c r="B66" s="128"/>
      <c r="C66" s="128"/>
      <c r="D66" s="128"/>
      <c r="E66" s="128"/>
      <c r="F66" s="128"/>
      <c r="G66" s="128"/>
      <c r="H66" s="128"/>
      <c r="I66" s="129"/>
    </row>
    <row r="67" spans="1:9" ht="22.9" customHeight="1" thickBot="1">
      <c r="A67" s="130"/>
      <c r="B67" s="131"/>
      <c r="C67" s="131"/>
      <c r="D67" s="131"/>
      <c r="E67" s="131"/>
      <c r="F67" s="131"/>
      <c r="G67" s="131"/>
      <c r="H67" s="131"/>
      <c r="I67" s="132"/>
    </row>
    <row r="68" spans="1:9" ht="30" customHeight="1">
      <c r="A68" s="200" t="s">
        <v>0</v>
      </c>
      <c r="B68" s="188" t="s">
        <v>3</v>
      </c>
      <c r="C68" s="188" t="s">
        <v>4</v>
      </c>
      <c r="D68" s="195" t="s">
        <v>41</v>
      </c>
      <c r="E68" s="196"/>
      <c r="F68" s="197"/>
      <c r="G68" s="188" t="s">
        <v>5</v>
      </c>
      <c r="H68" s="188" t="s">
        <v>6</v>
      </c>
      <c r="I68" s="190" t="s">
        <v>89</v>
      </c>
    </row>
    <row r="69" spans="1:9" ht="25.5" customHeight="1">
      <c r="A69" s="201"/>
      <c r="B69" s="189"/>
      <c r="C69" s="189"/>
      <c r="D69" s="70">
        <v>430</v>
      </c>
      <c r="E69" s="70">
        <v>439</v>
      </c>
      <c r="F69" s="70">
        <v>606</v>
      </c>
      <c r="G69" s="189"/>
      <c r="H69" s="189"/>
      <c r="I69" s="191"/>
    </row>
    <row r="70" spans="1:9" ht="69" customHeight="1">
      <c r="A70" s="184">
        <v>1</v>
      </c>
      <c r="B70" s="183" t="s">
        <v>81</v>
      </c>
      <c r="C70" s="71" t="s">
        <v>82</v>
      </c>
      <c r="D70" s="16">
        <f>2000</f>
        <v>2000</v>
      </c>
      <c r="E70" s="18">
        <v>0</v>
      </c>
      <c r="F70" s="18">
        <v>0</v>
      </c>
      <c r="G70" s="22">
        <f>SUM(D70:F70)</f>
        <v>2000</v>
      </c>
      <c r="H70" s="23">
        <f>G70</f>
        <v>2000</v>
      </c>
      <c r="I70" s="24">
        <f>0.85*H70</f>
        <v>1700</v>
      </c>
    </row>
    <row r="71" spans="1:9" ht="36" customHeight="1">
      <c r="A71" s="121"/>
      <c r="B71" s="110"/>
      <c r="C71" s="71" t="s">
        <v>87</v>
      </c>
      <c r="D71" s="16">
        <v>0</v>
      </c>
      <c r="E71" s="18">
        <v>0</v>
      </c>
      <c r="F71" s="18">
        <v>0</v>
      </c>
      <c r="G71" s="22">
        <f>SUM(D71:F71)</f>
        <v>0</v>
      </c>
      <c r="H71" s="23">
        <f>G71</f>
        <v>0</v>
      </c>
      <c r="I71" s="24">
        <f>0.85*H71</f>
        <v>0</v>
      </c>
    </row>
    <row r="72" spans="1:9" ht="22.5" customHeight="1" thickBot="1">
      <c r="A72" s="199"/>
      <c r="B72" s="198"/>
      <c r="C72" s="72" t="s">
        <v>11</v>
      </c>
      <c r="D72" s="16"/>
      <c r="E72" s="18"/>
      <c r="F72" s="18"/>
      <c r="G72" s="22"/>
      <c r="H72" s="23"/>
      <c r="I72" s="24"/>
    </row>
    <row r="73" spans="1:9" ht="22.5" customHeight="1" thickBot="1">
      <c r="A73" s="95" t="s">
        <v>49</v>
      </c>
      <c r="B73" s="96"/>
      <c r="C73" s="96"/>
      <c r="D73" s="96"/>
      <c r="E73" s="96"/>
      <c r="F73" s="97"/>
      <c r="G73" s="27">
        <f>SUM(G70:G72)</f>
        <v>2000</v>
      </c>
      <c r="H73" s="28">
        <f>SUM(H70:H72)</f>
        <v>2000</v>
      </c>
      <c r="I73" s="29">
        <f>SUM(I70:I72)</f>
        <v>1700</v>
      </c>
    </row>
    <row r="74" spans="1:9" ht="78.75">
      <c r="A74" s="184">
        <v>2</v>
      </c>
      <c r="B74" s="183" t="s">
        <v>78</v>
      </c>
      <c r="C74" s="71" t="s">
        <v>83</v>
      </c>
      <c r="D74" s="16">
        <v>0</v>
      </c>
      <c r="E74" s="18">
        <v>0</v>
      </c>
      <c r="F74" s="18">
        <v>0</v>
      </c>
      <c r="G74" s="22">
        <f>SUM(D74:F74)</f>
        <v>0</v>
      </c>
      <c r="H74" s="23">
        <f>G74</f>
        <v>0</v>
      </c>
      <c r="I74" s="24">
        <f>0.85*H74</f>
        <v>0</v>
      </c>
    </row>
    <row r="75" spans="1:9" ht="67.5">
      <c r="A75" s="121"/>
      <c r="B75" s="110"/>
      <c r="C75" s="71" t="s">
        <v>84</v>
      </c>
      <c r="D75" s="16">
        <v>0</v>
      </c>
      <c r="E75" s="18">
        <v>0</v>
      </c>
      <c r="F75" s="18">
        <v>0</v>
      </c>
      <c r="G75" s="22">
        <f>SUM(D75:F75)</f>
        <v>0</v>
      </c>
      <c r="H75" s="23">
        <f>G75</f>
        <v>0</v>
      </c>
      <c r="I75" s="24">
        <f>0.85*H75</f>
        <v>0</v>
      </c>
    </row>
    <row r="76" spans="1:9" ht="112.5" customHeight="1">
      <c r="A76" s="121"/>
      <c r="B76" s="110"/>
      <c r="C76" s="71" t="s">
        <v>85</v>
      </c>
      <c r="D76" s="16">
        <v>10000</v>
      </c>
      <c r="E76" s="18">
        <v>0</v>
      </c>
      <c r="F76" s="18">
        <v>0</v>
      </c>
      <c r="G76" s="22">
        <f>SUM(D76:F76)</f>
        <v>10000</v>
      </c>
      <c r="H76" s="23">
        <f>G76</f>
        <v>10000</v>
      </c>
      <c r="I76" s="24">
        <f>0.85*H76</f>
        <v>8500</v>
      </c>
    </row>
    <row r="77" spans="1:9" ht="26.25" customHeight="1" thickBot="1">
      <c r="A77" s="199"/>
      <c r="B77" s="198"/>
      <c r="C77" s="72" t="s">
        <v>11</v>
      </c>
      <c r="D77" s="16"/>
      <c r="E77" s="18"/>
      <c r="F77" s="18"/>
      <c r="G77" s="22"/>
      <c r="H77" s="23"/>
      <c r="I77" s="24"/>
    </row>
    <row r="78" spans="1:9" ht="20.45" customHeight="1" thickBot="1">
      <c r="A78" s="95" t="s">
        <v>48</v>
      </c>
      <c r="B78" s="96"/>
      <c r="C78" s="96"/>
      <c r="D78" s="96"/>
      <c r="E78" s="96"/>
      <c r="F78" s="97"/>
      <c r="G78" s="27">
        <f>SUM(G74:G77)</f>
        <v>10000</v>
      </c>
      <c r="H78" s="28">
        <f>SUM(H74:H77)</f>
        <v>10000</v>
      </c>
      <c r="I78" s="29">
        <f>SUM(I74:I77)</f>
        <v>8500</v>
      </c>
    </row>
    <row r="79" spans="1:9" ht="57" customHeight="1">
      <c r="A79" s="184">
        <v>3</v>
      </c>
      <c r="B79" s="183" t="s">
        <v>79</v>
      </c>
      <c r="C79" s="71" t="s">
        <v>75</v>
      </c>
      <c r="D79" s="16">
        <v>0</v>
      </c>
      <c r="E79" s="18">
        <v>0</v>
      </c>
      <c r="F79" s="18">
        <v>0</v>
      </c>
      <c r="G79" s="22">
        <f>SUM(D79:F79)</f>
        <v>0</v>
      </c>
      <c r="H79" s="23">
        <f>G79</f>
        <v>0</v>
      </c>
      <c r="I79" s="24">
        <f>0.85*H79</f>
        <v>0</v>
      </c>
    </row>
    <row r="80" spans="1:9" ht="78.75">
      <c r="A80" s="121"/>
      <c r="B80" s="110"/>
      <c r="C80" s="71" t="s">
        <v>76</v>
      </c>
      <c r="D80" s="16">
        <v>0</v>
      </c>
      <c r="E80" s="18">
        <v>0</v>
      </c>
      <c r="F80" s="18">
        <v>0</v>
      </c>
      <c r="G80" s="22">
        <f>SUM(D80:F80)</f>
        <v>0</v>
      </c>
      <c r="H80" s="23">
        <f>G80</f>
        <v>0</v>
      </c>
      <c r="I80" s="24">
        <f>0.85*H80</f>
        <v>0</v>
      </c>
    </row>
    <row r="81" spans="1:9" ht="25.5" customHeight="1" thickBot="1">
      <c r="A81" s="199"/>
      <c r="B81" s="198"/>
      <c r="C81" s="73" t="s">
        <v>11</v>
      </c>
      <c r="D81" s="16"/>
      <c r="E81" s="18"/>
      <c r="F81" s="18"/>
      <c r="G81" s="22"/>
      <c r="H81" s="23"/>
      <c r="I81" s="24"/>
    </row>
    <row r="82" spans="1:9" ht="23.45" customHeight="1" thickBot="1">
      <c r="A82" s="95" t="s">
        <v>47</v>
      </c>
      <c r="B82" s="96"/>
      <c r="C82" s="96"/>
      <c r="D82" s="96"/>
      <c r="E82" s="96"/>
      <c r="F82" s="97"/>
      <c r="G82" s="27">
        <f>SUM(G79:G81)</f>
        <v>0</v>
      </c>
      <c r="H82" s="28">
        <f>SUM(H79:H81)</f>
        <v>0</v>
      </c>
      <c r="I82" s="29">
        <f>SUM(I79:I81)</f>
        <v>0</v>
      </c>
    </row>
    <row r="83" spans="1:9" ht="67.5" customHeight="1">
      <c r="A83" s="184">
        <v>4</v>
      </c>
      <c r="B83" s="183" t="s">
        <v>73</v>
      </c>
      <c r="C83" s="71" t="s">
        <v>86</v>
      </c>
      <c r="D83" s="16">
        <v>27000</v>
      </c>
      <c r="E83" s="18">
        <v>0</v>
      </c>
      <c r="F83" s="18">
        <v>0</v>
      </c>
      <c r="G83" s="22">
        <f>SUM(D83:F83)</f>
        <v>27000</v>
      </c>
      <c r="H83" s="23">
        <f>G83</f>
        <v>27000</v>
      </c>
      <c r="I83" s="24">
        <f>0.85*H83</f>
        <v>22950</v>
      </c>
    </row>
    <row r="84" spans="1:9" ht="33.75" customHeight="1">
      <c r="A84" s="121"/>
      <c r="B84" s="110"/>
      <c r="C84" s="71" t="s">
        <v>37</v>
      </c>
      <c r="D84" s="16">
        <v>5000</v>
      </c>
      <c r="E84" s="18">
        <v>0</v>
      </c>
      <c r="F84" s="18">
        <v>0</v>
      </c>
      <c r="G84" s="22">
        <f>SUM(D84:F84)</f>
        <v>5000</v>
      </c>
      <c r="H84" s="23">
        <f>G84</f>
        <v>5000</v>
      </c>
      <c r="I84" s="24">
        <f>0.85*H84</f>
        <v>4250</v>
      </c>
    </row>
    <row r="85" spans="1:9" ht="25.5" customHeight="1" thickBot="1">
      <c r="A85" s="121"/>
      <c r="B85" s="110"/>
      <c r="C85" s="72" t="s">
        <v>11</v>
      </c>
      <c r="D85" s="16"/>
      <c r="E85" s="18"/>
      <c r="F85" s="18"/>
      <c r="G85" s="22"/>
      <c r="H85" s="23"/>
      <c r="I85" s="24"/>
    </row>
    <row r="86" spans="1:9" ht="24.75" customHeight="1" thickBot="1">
      <c r="A86" s="95" t="s">
        <v>53</v>
      </c>
      <c r="B86" s="96"/>
      <c r="C86" s="96"/>
      <c r="D86" s="96"/>
      <c r="E86" s="96"/>
      <c r="F86" s="97"/>
      <c r="G86" s="27">
        <f>SUM(G83:G85)</f>
        <v>32000</v>
      </c>
      <c r="H86" s="28">
        <f>SUM(H83:H85)</f>
        <v>32000</v>
      </c>
      <c r="I86" s="29">
        <f>SUM(I83:I85)</f>
        <v>27200</v>
      </c>
    </row>
    <row r="87" spans="1:9" ht="36" customHeight="1">
      <c r="A87" s="184">
        <v>5</v>
      </c>
      <c r="B87" s="183" t="s">
        <v>74</v>
      </c>
      <c r="C87" s="71" t="s">
        <v>77</v>
      </c>
      <c r="D87" s="16">
        <v>0</v>
      </c>
      <c r="E87" s="18">
        <v>0</v>
      </c>
      <c r="F87" s="18">
        <v>0</v>
      </c>
      <c r="G87" s="22">
        <f>SUM(D87:F87)</f>
        <v>0</v>
      </c>
      <c r="H87" s="23">
        <f>G87</f>
        <v>0</v>
      </c>
      <c r="I87" s="24">
        <f>0.85*H87</f>
        <v>0</v>
      </c>
    </row>
    <row r="88" spans="1:9" ht="26.25" customHeight="1" thickBot="1">
      <c r="A88" s="121"/>
      <c r="B88" s="110"/>
      <c r="C88" s="72" t="s">
        <v>11</v>
      </c>
      <c r="D88" s="16"/>
      <c r="E88" s="18"/>
      <c r="F88" s="18"/>
      <c r="G88" s="22"/>
      <c r="H88" s="23"/>
      <c r="I88" s="24"/>
    </row>
    <row r="89" spans="1:9" ht="24.75" customHeight="1" thickBot="1">
      <c r="A89" s="95" t="s">
        <v>58</v>
      </c>
      <c r="B89" s="96"/>
      <c r="C89" s="96"/>
      <c r="D89" s="96"/>
      <c r="E89" s="96"/>
      <c r="F89" s="97"/>
      <c r="G89" s="27">
        <f>SUM(G87:G88)</f>
        <v>0</v>
      </c>
      <c r="H89" s="28">
        <f>SUM(H87:H88)</f>
        <v>0</v>
      </c>
      <c r="I89" s="29">
        <f>SUM(I87:I88)</f>
        <v>0</v>
      </c>
    </row>
    <row r="90" spans="1:9" ht="24.75" customHeight="1" thickBot="1">
      <c r="A90" s="143" t="s">
        <v>72</v>
      </c>
      <c r="B90" s="144"/>
      <c r="C90" s="144"/>
      <c r="D90" s="144"/>
      <c r="E90" s="144"/>
      <c r="F90" s="145"/>
      <c r="G90" s="27">
        <f>G73+G78+G82+G86+G89</f>
        <v>44000</v>
      </c>
      <c r="H90" s="53">
        <f>H73+H78+H82+H86+H89</f>
        <v>44000</v>
      </c>
      <c r="I90" s="29">
        <f>I73+I78+I82+I86+I89</f>
        <v>37400</v>
      </c>
    </row>
    <row r="91" spans="1:9" ht="24.75" customHeight="1" thickBot="1">
      <c r="A91" s="143" t="s">
        <v>80</v>
      </c>
      <c r="B91" s="144"/>
      <c r="C91" s="144"/>
      <c r="D91" s="144"/>
      <c r="E91" s="144"/>
      <c r="F91" s="145"/>
      <c r="G91" s="27">
        <f>G57+G64+G90</f>
        <v>480780</v>
      </c>
      <c r="H91" s="27">
        <f>H57+H64+H90</f>
        <v>480780</v>
      </c>
      <c r="I91" s="29">
        <f>I57+I64+I90</f>
        <v>408663</v>
      </c>
    </row>
    <row r="93" spans="1:9">
      <c r="A93" s="2" t="s">
        <v>11</v>
      </c>
      <c r="B93" t="s">
        <v>54</v>
      </c>
    </row>
    <row r="94" spans="1:9">
      <c r="A94" s="2" t="s">
        <v>42</v>
      </c>
      <c r="B94" t="s">
        <v>71</v>
      </c>
    </row>
    <row r="95" spans="1:9">
      <c r="A95" s="13" t="s">
        <v>94</v>
      </c>
      <c r="B95" t="s">
        <v>95</v>
      </c>
    </row>
    <row r="96" spans="1:9" s="12" customFormat="1">
      <c r="I96" s="11"/>
    </row>
    <row r="98" spans="9:9" s="12" customFormat="1">
      <c r="I98" s="11"/>
    </row>
  </sheetData>
  <mergeCells count="114">
    <mergeCell ref="A90:F90"/>
    <mergeCell ref="B74:B77"/>
    <mergeCell ref="A68:A69"/>
    <mergeCell ref="B68:B69"/>
    <mergeCell ref="C68:C69"/>
    <mergeCell ref="A70:A72"/>
    <mergeCell ref="A91:F91"/>
    <mergeCell ref="A73:F73"/>
    <mergeCell ref="A78:F78"/>
    <mergeCell ref="A82:F82"/>
    <mergeCell ref="A86:F86"/>
    <mergeCell ref="A89:F89"/>
    <mergeCell ref="A87:A88"/>
    <mergeCell ref="B87:B88"/>
    <mergeCell ref="B70:B72"/>
    <mergeCell ref="A74:A77"/>
    <mergeCell ref="A79:A81"/>
    <mergeCell ref="B79:B81"/>
    <mergeCell ref="A83:A85"/>
    <mergeCell ref="B83:B85"/>
    <mergeCell ref="H68:H69"/>
    <mergeCell ref="A65:I65"/>
    <mergeCell ref="A59:I59"/>
    <mergeCell ref="A62:A63"/>
    <mergeCell ref="I68:I69"/>
    <mergeCell ref="C61:E61"/>
    <mergeCell ref="A64:F64"/>
    <mergeCell ref="G68:G69"/>
    <mergeCell ref="B62:B63"/>
    <mergeCell ref="D68:F68"/>
    <mergeCell ref="G4:I4"/>
    <mergeCell ref="A12:F12"/>
    <mergeCell ref="G7:I7"/>
    <mergeCell ref="G5:I5"/>
    <mergeCell ref="B9:B11"/>
    <mergeCell ref="A9:A11"/>
    <mergeCell ref="A6:I6"/>
    <mergeCell ref="A48:F48"/>
    <mergeCell ref="H49:H50"/>
    <mergeCell ref="G13:G14"/>
    <mergeCell ref="C13:C14"/>
    <mergeCell ref="H13:H14"/>
    <mergeCell ref="C37:E37"/>
    <mergeCell ref="C43:E43"/>
    <mergeCell ref="D34:E34"/>
    <mergeCell ref="D35:E35"/>
    <mergeCell ref="I51:I52"/>
    <mergeCell ref="I49:I50"/>
    <mergeCell ref="F45:F46"/>
    <mergeCell ref="H45:H46"/>
    <mergeCell ref="F51:F52"/>
    <mergeCell ref="A53:F53"/>
    <mergeCell ref="G49:G50"/>
    <mergeCell ref="G51:G52"/>
    <mergeCell ref="F49:F50"/>
    <mergeCell ref="I45:I46"/>
    <mergeCell ref="A44:F44"/>
    <mergeCell ref="C39:C42"/>
    <mergeCell ref="H51:H52"/>
    <mergeCell ref="C63:E63"/>
    <mergeCell ref="C55:E55"/>
    <mergeCell ref="D49:D50"/>
    <mergeCell ref="E49:E50"/>
    <mergeCell ref="C51:C52"/>
    <mergeCell ref="B54:B55"/>
    <mergeCell ref="E51:E52"/>
    <mergeCell ref="C54:E54"/>
    <mergeCell ref="D51:D52"/>
    <mergeCell ref="A57:F57"/>
    <mergeCell ref="A49:A52"/>
    <mergeCell ref="C49:C50"/>
    <mergeCell ref="A54:A55"/>
    <mergeCell ref="A56:F56"/>
    <mergeCell ref="B49:B52"/>
    <mergeCell ref="A66:I66"/>
    <mergeCell ref="A67:I67"/>
    <mergeCell ref="A58:I58"/>
    <mergeCell ref="I13:I14"/>
    <mergeCell ref="C23:E23"/>
    <mergeCell ref="A20:F20"/>
    <mergeCell ref="H25:H26"/>
    <mergeCell ref="G25:G26"/>
    <mergeCell ref="I25:I26"/>
    <mergeCell ref="D32:E32"/>
    <mergeCell ref="D30:E30"/>
    <mergeCell ref="C36:E36"/>
    <mergeCell ref="A21:A28"/>
    <mergeCell ref="B21:B28"/>
    <mergeCell ref="C21:E21"/>
    <mergeCell ref="C22:E22"/>
    <mergeCell ref="C24:E24"/>
    <mergeCell ref="C25:C26"/>
    <mergeCell ref="C27:E27"/>
    <mergeCell ref="C28:E28"/>
    <mergeCell ref="D33:E33"/>
    <mergeCell ref="F13:F14"/>
    <mergeCell ref="B30:B43"/>
    <mergeCell ref="C32:C35"/>
    <mergeCell ref="D41:E41"/>
    <mergeCell ref="C38:E38"/>
    <mergeCell ref="D40:E40"/>
    <mergeCell ref="B13:B19"/>
    <mergeCell ref="D39:E39"/>
    <mergeCell ref="D31:E31"/>
    <mergeCell ref="C45:C46"/>
    <mergeCell ref="A13:A19"/>
    <mergeCell ref="F25:F26"/>
    <mergeCell ref="G45:G46"/>
    <mergeCell ref="B45:B47"/>
    <mergeCell ref="A29:F29"/>
    <mergeCell ref="D42:E42"/>
    <mergeCell ref="A45:A47"/>
    <mergeCell ref="A42:A43"/>
    <mergeCell ref="C30:C31"/>
  </mergeCells>
  <phoneticPr fontId="6" type="noConversion"/>
  <pageMargins left="0.23622047244094491" right="0.23622047244094491" top="0.39370078740157483" bottom="0.39370078740157483" header="0.31496062992125984" footer="0.31496062992125984"/>
  <pageSetup paperSize="8" scale="78" fitToHeight="2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2016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aleksandra.gopek</cp:lastModifiedBy>
  <cp:lastPrinted>2015-12-17T07:38:55Z</cp:lastPrinted>
  <dcterms:created xsi:type="dcterms:W3CDTF">2015-09-28T11:49:28Z</dcterms:created>
  <dcterms:modified xsi:type="dcterms:W3CDTF">2015-12-17T07:39:00Z</dcterms:modified>
</cp:coreProperties>
</file>