
<file path=[Content_Types].xml><?xml version="1.0" encoding="utf-8"?>
<Types xmlns="http://schemas.openxmlformats.org/package/2006/content-types">
  <Override PartName="/xl/revisions/revisionLog1.xml" ContentType="application/vnd.openxmlformats-officedocument.spreadsheetml.revisionLog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externalLinks/externalLink8.xml" ContentType="application/vnd.openxmlformats-officedocument.spreadsheetml.externalLink+xml"/>
  <Override PartName="/xl/worksheets/sheet7.xml" ContentType="application/vnd.openxmlformats-officedocument.spreadsheetml.worksheet+xml"/>
  <Override PartName="/xl/externalLinks/externalLink7.xml" ContentType="application/vnd.openxmlformats-officedocument.spreadsheetml.externalLink+xml"/>
  <Override PartName="/xl/charts/chart2.xml" ContentType="application/vnd.openxmlformats-officedocument.drawingml.chart+xml"/>
  <Default Extension="rels" ContentType="application/vnd.openxmlformats-package.relationships+xml"/>
  <Override PartName="/xl/externalLinks/externalLink6.xml" ContentType="application/vnd.openxmlformats-officedocument.spreadsheetml.externalLink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380" tabRatio="759" activeTab="3"/>
  </bookViews>
  <sheets>
    <sheet name="Dane" sheetId="1" r:id="rId1"/>
    <sheet name="Przychody i koszty" sheetId="7" r:id="rId2"/>
    <sheet name="Obliczenia" sheetId="2" r:id="rId3"/>
    <sheet name="Obliczenia dodatkowe" sheetId="9" r:id="rId4"/>
    <sheet name="..." sheetId="6" state="hidden" r:id="rId5"/>
    <sheet name="...." sheetId="8" state="hidden" r:id="rId6"/>
    <sheet name=".." sheetId="4" state="hidden" r:id="rId7"/>
    <sheet name="." sheetId="5" state="hidden" r:id="rId8"/>
    <sheet name="arkusz" sheetId="3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MAG1">#REF!</definedName>
    <definedName name="_MAG11">[1]Zap!#REF!</definedName>
    <definedName name="_pog1">#REF!</definedName>
    <definedName name="_pog10">#REF!</definedName>
    <definedName name="_pog2">#REF!</definedName>
    <definedName name="_pog3">#REF!</definedName>
    <definedName name="_pog4">#REF!</definedName>
    <definedName name="_pog5">#REF!</definedName>
    <definedName name="_pog6">#REF!</definedName>
    <definedName name="_pog7">#REF!</definedName>
    <definedName name="_pog8">#REF!</definedName>
    <definedName name="_pog9">#REF!</definedName>
    <definedName name="_reg2" hidden="1">#REF!</definedName>
    <definedName name="_Regression_Out" hidden="1">#REF!</definedName>
    <definedName name="_Regression_X" hidden="1">#REF!</definedName>
    <definedName name="_Regression_Y" hidden="1">#REF!</definedName>
    <definedName name="a">'[2]Loan Schedule USD'!$B$5</definedName>
    <definedName name="aaa" hidden="1">#REF!</definedName>
    <definedName name="aaaa">#REF!</definedName>
    <definedName name="aaaaa">#REF!</definedName>
    <definedName name="aaaaaaa">#REF!</definedName>
    <definedName name="aaasss">#REF!</definedName>
    <definedName name="aiec">#REF!</definedName>
    <definedName name="AIFC">#REF!</definedName>
    <definedName name="amortyzacja_bilansowa_od_początku_roku">'[3]krosno -&gt; grupę, amortyzację'!$M$2:$M$16384</definedName>
    <definedName name="as" hidden="1">#REF!</definedName>
    <definedName name="base">#REF!</definedName>
    <definedName name="_xlnm.Database">#REF!</definedName>
    <definedName name="BE_ec_tar">#REF!</definedName>
    <definedName name="BE_tariff">#REF!</definedName>
    <definedName name="CF_other">#REF!</definedName>
    <definedName name="Commitment_fee">'[4]Loan Schedule1'!$B$8</definedName>
    <definedName name="conn">#REF!</definedName>
    <definedName name="coverage">#REF!</definedName>
    <definedName name="coverage2005">#REF!</definedName>
    <definedName name="Cykl_p_acenia_zobowi_zań_w_dniach">[5]FO1NOWE!$G$1:$G$65536,[5]FO1NOWE!$B$90:$AZ$90,[5]FO1NOWE!$B$92:$AZ$92,[5]FO1NOWE!$B$94:$AZ$94</definedName>
    <definedName name="Cykl_ści_gania_nale_ności_w_dniach">[5]FO1NOWE!$G$1:$G$65536,[5]FO1NOWE!$B$90:$AZ$90,[5]FO1NOWE!$B$92:$AZ$92</definedName>
    <definedName name="Cykl_zapasów__w_dniach">[5]FO1NOWE!$G$1:$G$65536,[5]FO1NOWE!$B$90:$AZ$90</definedName>
    <definedName name="dd">#REF!</definedName>
    <definedName name="ddddd">#REF!</definedName>
    <definedName name="ddfdfff">#REF!</definedName>
    <definedName name="delay">#REF!</definedName>
    <definedName name="DEMAND">#REF!</definedName>
    <definedName name="dep">[6]Jaroszow1!#REF!</definedName>
    <definedName name="E_BENEFITS">#REF!</definedName>
    <definedName name="e_i">#REF!</definedName>
    <definedName name="e_p">#REF!</definedName>
    <definedName name="EBCA">#REF!</definedName>
    <definedName name="EC_COST">#REF!</definedName>
    <definedName name="ec_subs">#REF!</definedName>
    <definedName name="eeeeee">#REF!</definedName>
    <definedName name="eirr">#REF!</definedName>
    <definedName name="enpv">#REF!</definedName>
    <definedName name="eocc">#REF!</definedName>
    <definedName name="Excel_BuiltIn_Database_0">#REF!</definedName>
    <definedName name="Excel_BuiltIn_Recorder_0">#REF!</definedName>
    <definedName name="FBCA">#REF!</definedName>
    <definedName name="FCC">#REF!</definedName>
    <definedName name="fff">#REF!</definedName>
    <definedName name="FINCOST">#REF!</definedName>
    <definedName name="firr">#REF!</definedName>
    <definedName name="fnpv">#REF!</definedName>
    <definedName name="gdp">#REF!</definedName>
    <definedName name="growth">#REF!</definedName>
    <definedName name="jump">[6]Jaroszow1!#REF!</definedName>
    <definedName name="KAPITA_Y_W_ASNE">[5]FO1NOWE!$B$60,[5]FO1NOWE!$B$60:$AZ$60</definedName>
    <definedName name="kasa">#REF!</definedName>
    <definedName name="kasa_w">#REF!</definedName>
    <definedName name="kasa_w2">#REF!</definedName>
    <definedName name="kasa1">#REF!</definedName>
    <definedName name="kasa1_w">#REF!</definedName>
    <definedName name="kasa1_w2">#REF!</definedName>
    <definedName name="kasa10">#REF!</definedName>
    <definedName name="kasa2">#REF!</definedName>
    <definedName name="kasa2_w">#REF!</definedName>
    <definedName name="kasa2_w2">#REF!</definedName>
    <definedName name="kasa3">#REF!</definedName>
    <definedName name="kasa3_w">#REF!</definedName>
    <definedName name="kasa3_w2">#REF!</definedName>
    <definedName name="kasa4">#REF!</definedName>
    <definedName name="kasa4_w">#REF!</definedName>
    <definedName name="kasa4_w2">#REF!</definedName>
    <definedName name="kasa5">#REF!</definedName>
    <definedName name="kasa5_w">#REF!</definedName>
    <definedName name="kasa5_w2">#REF!</definedName>
    <definedName name="kasa6">#REF!</definedName>
    <definedName name="kasa6_w">#REF!</definedName>
    <definedName name="kasa6_w2">#REF!</definedName>
    <definedName name="kasa7">#REF!</definedName>
    <definedName name="kasa8">#REF!</definedName>
    <definedName name="kasa9">#REF!</definedName>
    <definedName name="Koszty">[7]Koszty!$A$1:$J$253</definedName>
    <definedName name="kredyt">#REF!</definedName>
    <definedName name="kredyt_w">#REF!</definedName>
    <definedName name="kredyt_w2">#REF!</definedName>
    <definedName name="kredyt1">#REF!</definedName>
    <definedName name="kredyt1_w">#REF!</definedName>
    <definedName name="kredyt1_w2">#REF!</definedName>
    <definedName name="kredyt10">#REF!</definedName>
    <definedName name="kredyt2">#REF!</definedName>
    <definedName name="kredyt2_w">#REF!</definedName>
    <definedName name="kredyt2_w2">#REF!</definedName>
    <definedName name="kredyt3">#REF!</definedName>
    <definedName name="kredyt3_w">#REF!</definedName>
    <definedName name="kredyt3_w2">#REF!</definedName>
    <definedName name="kredyt4">#REF!</definedName>
    <definedName name="kredyt4_w">#REF!</definedName>
    <definedName name="kredyt4_w2">#REF!</definedName>
    <definedName name="kredyt5">#REF!</definedName>
    <definedName name="kredyt5_w">#REF!</definedName>
    <definedName name="kredyt5_w2">#REF!</definedName>
    <definedName name="kredyt6">#REF!</definedName>
    <definedName name="kredyt6_w">#REF!</definedName>
    <definedName name="kredyt6_w2">#REF!</definedName>
    <definedName name="kredyt7">#REF!</definedName>
    <definedName name="kredyt8">#REF!</definedName>
    <definedName name="kredyt9">#REF!</definedName>
    <definedName name="lcd">#REF!</definedName>
    <definedName name="life">#REF!</definedName>
    <definedName name="loan1">[6]Jaroszow1!#REF!</definedName>
    <definedName name="loan2">[6]Jaroszow1!#REF!</definedName>
    <definedName name="loan3">[6]Jaroszow1!#REF!</definedName>
    <definedName name="obszar">#REF!</definedName>
    <definedName name="_xlnm.Print_Area" localSheetId="5">'....'!$A$1:$R$8</definedName>
    <definedName name="_xlnm.Print_Area" localSheetId="8">arkusz!$A$1:$AG$410</definedName>
    <definedName name="_xlnm.Print_Area" localSheetId="0">Dane!$A$1:$S$103</definedName>
    <definedName name="_xlnm.Print_Area" localSheetId="2">Obliczenia!$A$1:$S$492</definedName>
    <definedName name="_xlnm.Print_Area" localSheetId="3">'Obliczenia dodatkowe'!$A$1:$T$75</definedName>
    <definedName name="Oprocentowanie2">[8]koszty!#REF!</definedName>
    <definedName name="P_USERS">#REF!</definedName>
    <definedName name="piped_water_1996">#REF!</definedName>
    <definedName name="pog">#REF!</definedName>
    <definedName name="pog_w">#REF!</definedName>
    <definedName name="pog_w2">#REF!</definedName>
    <definedName name="pog1_w">#REF!</definedName>
    <definedName name="pog1_w2">#REF!</definedName>
    <definedName name="pog2_w">#REF!</definedName>
    <definedName name="pog2_w2">#REF!</definedName>
    <definedName name="pog3_w">#REF!</definedName>
    <definedName name="pog3_w2">#REF!</definedName>
    <definedName name="pog4_w">#REF!</definedName>
    <definedName name="pog4_w2">#REF!</definedName>
    <definedName name="pog5_w">#REF!</definedName>
    <definedName name="pog5_w2">#REF!</definedName>
    <definedName name="pog6_w">#REF!</definedName>
    <definedName name="pog6_w2">#REF!</definedName>
    <definedName name="prowizja">[8]Założenia!#REF!</definedName>
    <definedName name="qq">#REF!</definedName>
    <definedName name="qqqqq">#REF!</definedName>
    <definedName name="rat">[8]Założenia!#REF!</definedName>
    <definedName name="regx2" hidden="1">#REF!</definedName>
    <definedName name="_xlnm.Recorder">#REF!</definedName>
    <definedName name="Rentowność_dzia_alności_podstawowej">[5]FO1NOWE!$B$104:$AZ$104,[5]FO1NOWE!$B$105:$AZ$105</definedName>
    <definedName name="repay1">[6]Jaroszow1!#REF!</definedName>
    <definedName name="repay2">[6]Jaroszow1!#REF!</definedName>
    <definedName name="repay3">[6]Jaroszow1!#REF!</definedName>
    <definedName name="REVENUES">#REF!</definedName>
    <definedName name="RGK">'[3]krosno -&gt; grupę, amortyzację'!$J$2:$J$16384</definedName>
    <definedName name="rofa">[6]Jaroszow1!#REF!</definedName>
    <definedName name="Rok1_w">#REF!</definedName>
    <definedName name="Rok1_w2">#REF!</definedName>
    <definedName name="Rok10_w">#REF!</definedName>
    <definedName name="Rok2_w">#REF!</definedName>
    <definedName name="Rok2_w2">#REF!</definedName>
    <definedName name="Rok3_w">#REF!</definedName>
    <definedName name="Rok3_w2">#REF!</definedName>
    <definedName name="Rok4_w">#REF!</definedName>
    <definedName name="Rok4_w2">#REF!</definedName>
    <definedName name="Rok5_w">#REF!</definedName>
    <definedName name="Rok5_w2">#REF!</definedName>
    <definedName name="Rok6_w">#REF!</definedName>
    <definedName name="Rok6_w2">#REF!</definedName>
    <definedName name="Rok7_w">#REF!</definedName>
    <definedName name="Rok8_w">#REF!</definedName>
    <definedName name="Rok9_w">#REF!</definedName>
    <definedName name="rrr">#REF!</definedName>
    <definedName name="SA">#REF!</definedName>
    <definedName name="sa_eb">#REF!</definedName>
    <definedName name="sa_inv">#REF!</definedName>
    <definedName name="SD">#REF!</definedName>
    <definedName name="SDD">#REF!</definedName>
    <definedName name="SERF">#REF!</definedName>
    <definedName name="ss" hidden="1">#REF!</definedName>
    <definedName name="ssssss">#REF!</definedName>
    <definedName name="SUMA">#REF!</definedName>
    <definedName name="SUMA_GBA">#REF!</definedName>
    <definedName name="SUMA_KK">#REF!</definedName>
    <definedName name="SUMMA">#REF!</definedName>
    <definedName name="SWR">#REF!</definedName>
    <definedName name="SWRF">#REF!</definedName>
    <definedName name="TAB.4">#REF!</definedName>
    <definedName name="tax">[6]Jaroszow1!#REF!</definedName>
    <definedName name="total_water_ec_1996">#REF!</definedName>
    <definedName name="ttt">#REF!</definedName>
    <definedName name="tttttt">#REF!</definedName>
    <definedName name="tttttttt">#REF!</definedName>
    <definedName name="tyyu">#REF!</definedName>
    <definedName name="wariant">[9]wariant!$B$3</definedName>
    <definedName name="Wskaźnik_bie__cej_p_ynności">[5]FO1NOWE!$B$85,[5]FO1NOWE!$B$85:$AZ$85</definedName>
    <definedName name="Wskaźnik_p_ynności_szybki">[5]FO1NOWE!$B$85,[5]FO1NOWE!$B$85:$AZ$85,[5]FO1NOWE!$B$86:$AZ$86</definedName>
    <definedName name="www">#REF!</definedName>
    <definedName name="wwww">#REF!</definedName>
    <definedName name="wwwwww">#REF!</definedName>
    <definedName name="xxx" hidden="1">#REF!</definedName>
    <definedName name="year2000">#REF!</definedName>
    <definedName name="year2005">#REF!</definedName>
    <definedName name="years">#REF!</definedName>
    <definedName name="Z_0CF6CE1B_9FE7_4552_BA42_F0FE5F10A4B1_.wvu.Cols" localSheetId="7" hidden="1">'.'!$A:$A</definedName>
    <definedName name="Z_0CF6CE1B_9FE7_4552_BA42_F0FE5F10A4B1_.wvu.PrintArea" localSheetId="5" hidden="1">'....'!$A$1:$R$8</definedName>
    <definedName name="Z_0CF6CE1B_9FE7_4552_BA42_F0FE5F10A4B1_.wvu.PrintArea" localSheetId="8" hidden="1">arkusz!$A$1:$AH$1</definedName>
    <definedName name="Z_0CF6CE1B_9FE7_4552_BA42_F0FE5F10A4B1_.wvu.PrintArea" localSheetId="0" hidden="1">Dane!$A$1:$S$103</definedName>
    <definedName name="Z_0CF6CE1B_9FE7_4552_BA42_F0FE5F10A4B1_.wvu.PrintArea" localSheetId="2" hidden="1">Obliczenia!$A$1:$S$492</definedName>
    <definedName name="Z_0CF6CE1B_9FE7_4552_BA42_F0FE5F10A4B1_.wvu.PrintArea" localSheetId="3" hidden="1">'Obliczenia dodatkowe'!$A$1:$T$68</definedName>
    <definedName name="Z_16374D14_0256_4910_839F_6D5897BE7288_.wvu.PrintArea" localSheetId="5" hidden="1">'....'!$A$1:$R$8</definedName>
    <definedName name="Z_16374D14_0256_4910_839F_6D5897BE7288_.wvu.PrintArea" localSheetId="8" hidden="1">arkusz!$A$1:$AG$410</definedName>
    <definedName name="Z_16374D14_0256_4910_839F_6D5897BE7288_.wvu.PrintArea" localSheetId="0" hidden="1">Dane!$A$1:$S$103</definedName>
    <definedName name="Z_16374D14_0256_4910_839F_6D5897BE7288_.wvu.PrintArea" localSheetId="2" hidden="1">Obliczenia!$A$1:$S$492</definedName>
    <definedName name="Z_16374D14_0256_4910_839F_6D5897BE7288_.wvu.PrintArea" localSheetId="3" hidden="1">'Obliczenia dodatkowe'!$A$1:$T$75</definedName>
    <definedName name="Z_1B48A8A8_AC0A_4254_81F0_806E07344756_.wvu.Cols" localSheetId="7" hidden="1">'.'!$A:$A</definedName>
    <definedName name="Z_1B48A8A8_AC0A_4254_81F0_806E07344756_.wvu.PrintArea" localSheetId="8" hidden="1">arkusz!$A$1:$AG$410</definedName>
    <definedName name="Z_1B48A8A8_AC0A_4254_81F0_806E07344756_.wvu.PrintArea" localSheetId="0" hidden="1">Dane!$A$1:$S$103</definedName>
    <definedName name="Z_1B48A8A8_AC0A_4254_81F0_806E07344756_.wvu.PrintArea" localSheetId="2" hidden="1">Obliczenia!$A$1:$S$492</definedName>
    <definedName name="Z_23CCA949_FA54_4E12_8FF4_17C661F86A72_.wvu.Cols" localSheetId="7" hidden="1">'.'!$A:$A</definedName>
    <definedName name="Z_23CCA949_FA54_4E12_8FF4_17C661F86A72_.wvu.PrintArea" localSheetId="8" hidden="1">arkusz!$A$1:$AG$410</definedName>
    <definedName name="Z_23CCA949_FA54_4E12_8FF4_17C661F86A72_.wvu.PrintArea" localSheetId="0" hidden="1">Dane!$A$1:$S$103</definedName>
    <definedName name="Z_23CCA949_FA54_4E12_8FF4_17C661F86A72_.wvu.PrintArea" localSheetId="2" hidden="1">Obliczenia!$A$1:$S$492</definedName>
    <definedName name="Z_291C328B_992B_494F_81D4_E8D3977E68B7_.wvu.Cols" localSheetId="7" hidden="1">'.'!$A:$A</definedName>
    <definedName name="Z_291C328B_992B_494F_81D4_E8D3977E68B7_.wvu.PrintArea" localSheetId="8" hidden="1">arkusz!$A$1:$AG$410</definedName>
    <definedName name="Z_291C328B_992B_494F_81D4_E8D3977E68B7_.wvu.PrintArea" localSheetId="0" hidden="1">Dane!$A$1:$S$103</definedName>
    <definedName name="Z_291C328B_992B_494F_81D4_E8D3977E68B7_.wvu.PrintArea" localSheetId="2" hidden="1">Obliczenia!$A$1:$S$492</definedName>
    <definedName name="Z_336239F0_F69E_4BD8_BEB4_8D802C61D0ED_.wvu.PrintArea" localSheetId="5" hidden="1">'....'!$A$1:$R$8</definedName>
    <definedName name="Z_336239F0_F69E_4BD8_BEB4_8D802C61D0ED_.wvu.PrintArea" localSheetId="8" hidden="1">arkusz!$A$1:$AG$410</definedName>
    <definedName name="Z_336239F0_F69E_4BD8_BEB4_8D802C61D0ED_.wvu.PrintArea" localSheetId="0" hidden="1">Dane!$A$1:$S$103</definedName>
    <definedName name="Z_336239F0_F69E_4BD8_BEB4_8D802C61D0ED_.wvu.PrintArea" localSheetId="2" hidden="1">Obliczenia!$A$1:$S$492</definedName>
    <definedName name="Z_336239F0_F69E_4BD8_BEB4_8D802C61D0ED_.wvu.PrintArea" localSheetId="3" hidden="1">'Obliczenia dodatkowe'!$A$1:$T$75</definedName>
    <definedName name="Z_44FDA411_0A31_4887_B721_52473876CE2E_.wvu.Cols" localSheetId="7" hidden="1">'.'!$A:$A</definedName>
    <definedName name="Z_44FDA411_0A31_4887_B721_52473876CE2E_.wvu.PrintArea" localSheetId="8" hidden="1">arkusz!$A$1:$AG$410</definedName>
    <definedName name="Z_44FDA411_0A31_4887_B721_52473876CE2E_.wvu.PrintArea" localSheetId="0" hidden="1">Dane!$A$1:$S$103</definedName>
    <definedName name="Z_44FDA411_0A31_4887_B721_52473876CE2E_.wvu.PrintArea" localSheetId="2" hidden="1">Obliczenia!$A$1:$S$492</definedName>
    <definedName name="Z_4602E273_8A89_481D_9FEF_5E03366F9612_.wvu.Cols" localSheetId="7" hidden="1">'.'!$A:$A</definedName>
    <definedName name="Z_4602E273_8A89_481D_9FEF_5E03366F9612_.wvu.PrintArea" localSheetId="8" hidden="1">arkusz!$A$1:$AG$410</definedName>
    <definedName name="Z_4602E273_8A89_481D_9FEF_5E03366F9612_.wvu.PrintArea" localSheetId="0" hidden="1">Dane!$A$1:$S$103</definedName>
    <definedName name="Z_4602E273_8A89_481D_9FEF_5E03366F9612_.wvu.PrintArea" localSheetId="2" hidden="1">Obliczenia!$A$1:$S$492</definedName>
    <definedName name="Z_89C05D0E_4FF7_4693_AD27_7EAF85529956_.wvu.PrintArea" localSheetId="5" hidden="1">'....'!$A$1:$R$8</definedName>
    <definedName name="Z_89C05D0E_4FF7_4693_AD27_7EAF85529956_.wvu.PrintArea" localSheetId="8" hidden="1">arkusz!$A$1:$AG$410</definedName>
    <definedName name="Z_89C05D0E_4FF7_4693_AD27_7EAF85529956_.wvu.PrintArea" localSheetId="0" hidden="1">Dane!$A$1:$S$103</definedName>
    <definedName name="Z_89C05D0E_4FF7_4693_AD27_7EAF85529956_.wvu.PrintArea" localSheetId="2" hidden="1">Obliczenia!$A$1:$S$492</definedName>
    <definedName name="Z_89C05D0E_4FF7_4693_AD27_7EAF85529956_.wvu.PrintArea" localSheetId="3" hidden="1">'Obliczenia dodatkowe'!$A$1:$T$75</definedName>
    <definedName name="Z_BD6625AC_A2A3_4530_8F78_E5E3BD32F4DB_.wvu.Cols" localSheetId="7" hidden="1">'.'!$A:$A</definedName>
    <definedName name="Z_BD6625AC_A2A3_4530_8F78_E5E3BD32F4DB_.wvu.PrintArea" localSheetId="8" hidden="1">arkusz!$A$1:$AG$410</definedName>
    <definedName name="Z_BD6625AC_A2A3_4530_8F78_E5E3BD32F4DB_.wvu.PrintArea" localSheetId="0" hidden="1">Dane!$A$1:$S$103</definedName>
    <definedName name="Z_BD6625AC_A2A3_4530_8F78_E5E3BD32F4DB_.wvu.PrintArea" localSheetId="2" hidden="1">Obliczenia!$A$1:$S$492</definedName>
    <definedName name="Z_DD16428E_FF7C_4F94_B8D8_9AF1FD599F85_.wvu.Cols" localSheetId="7" hidden="1">'.'!$A:$A</definedName>
    <definedName name="Z_DD16428E_FF7C_4F94_B8D8_9AF1FD599F85_.wvu.PrintArea" localSheetId="8" hidden="1">arkusz!$A$1:$AG$410</definedName>
    <definedName name="Z_DD16428E_FF7C_4F94_B8D8_9AF1FD599F85_.wvu.PrintArea" localSheetId="0" hidden="1">Dane!$A$1:$S$103</definedName>
    <definedName name="Z_DD16428E_FF7C_4F94_B8D8_9AF1FD599F85_.wvu.PrintArea" localSheetId="2" hidden="1">Obliczenia!$A$1:$S$492</definedName>
    <definedName name="Z_F85C6F35_926A_4312_ADCC_3297BB731425_.wvu.Cols" localSheetId="7" hidden="1">'.'!$A:$A</definedName>
    <definedName name="Z_F85C6F35_926A_4312_ADCC_3297BB731425_.wvu.PrintArea" localSheetId="8" hidden="1">arkusz!$A$1:$AG$410</definedName>
    <definedName name="Z_F85C6F35_926A_4312_ADCC_3297BB731425_.wvu.PrintArea" localSheetId="0" hidden="1">Dane!$A$1:$S$103</definedName>
    <definedName name="Z_F85C6F35_926A_4312_ADCC_3297BB731425_.wvu.PrintArea" localSheetId="2" hidden="1">Obliczenia!$A$1:$S$492</definedName>
    <definedName name="Zobowi_zania_biezace__F_01_dz.3_poz_04">[5]FO1NOWE!$B$53:$AZ$53,[5]FO1NOWE!$B$55:$AZ$55</definedName>
    <definedName name="Zobowi_zania_d_ugoterminowe__F_01_dz3_poz_01">[5]FO1NOWE!$B$53:$AZ$53,[5]FO1NOWE!$B$55:$AZ$55,[5]FO1NOWE!$B$53</definedName>
  </definedNames>
  <calcPr calcId="125725"/>
  <customWorkbookViews>
    <customWorkbookView name="agierlik - Widok osobisty" guid="{16374D14-0256-4910-839F-6D5897BE7288}" mergeInterval="0" personalView="1" maximized="1" xWindow="1" yWindow="1" windowWidth="1920" windowHeight="838" tabRatio="759" activeSheetId="9"/>
    <customWorkbookView name="MK - Widok osobisty" guid="{89C05D0E-4FF7-4693-AD27-7EAF85529956}" mergeInterval="0" personalView="1" maximized="1" xWindow="-8" yWindow="-8" windowWidth="1382" windowHeight="754" tabRatio="759" activeSheetId="9"/>
    <customWorkbookView name="mbachmatiuk - Widok osobisty" guid="{0CF6CE1B-9FE7-4552-BA42-F0FE5F10A4B1}" mergeInterval="0" personalView="1" maximized="1" windowWidth="1584" windowHeight="701" activeSheetId="1"/>
    <customWorkbookView name="kcwiertnia - Widok osobisty" guid="{DD16428E-FF7C-4F94-B8D8-9AF1FD599F85}" mergeInterval="0" personalView="1" maximized="1" xWindow="1" yWindow="1" windowWidth="1920" windowHeight="861" activeSheetId="4"/>
    <customWorkbookView name="jpachnowska - Widok osobisty" guid="{4602E273-8A89-481D-9FEF-5E03366F9612}" mergeInterval="0" personalView="1" maximized="1" windowWidth="1920" windowHeight="807" activeSheetId="2"/>
    <customWorkbookView name="Luiza Szymala - Widok osobisty" guid="{1B48A8A8-AC0A-4254-81F0-806E07344756}" mergeInterval="0" personalView="1" maximized="1" windowWidth="1920" windowHeight="773" activeSheetId="2"/>
    <customWorkbookView name="epuszkiewicz - Widok osobisty" guid="{44FDA411-0A31-4887-B721-52473876CE2E}" mergeInterval="0" personalView="1" maximized="1" windowWidth="1920" windowHeight="830" activeSheetId="1" showComments="commIndAndComment"/>
    <customWorkbookView name="agwagner - Widok osobisty" guid="{291C328B-992B-494F-81D4-E8D3977E68B7}" mergeInterval="0" personalView="1" maximized="1" xWindow="1" yWindow="1" windowWidth="1348" windowHeight="535" activeSheetId="1"/>
    <customWorkbookView name="Monika Korzeniowska-Grodek - Widok osobisty" guid="{BD6625AC-A2A3-4530-8F78-E5E3BD32F4DB}" mergeInterval="0" personalView="1" maximized="1" windowWidth="1280" windowHeight="778" activeSheetId="1" showComments="commIndAndComment"/>
    <customWorkbookView name="wkuks - Widok osobisty" guid="{23CCA949-FA54-4E12-8FF4-17C661F86A72}" mergeInterval="0" personalView="1" maximized="1" xWindow="1" yWindow="1" windowWidth="1362" windowHeight="549" activeSheetId="3"/>
    <customWorkbookView name="bkropidlowska - Widok osobisty" guid="{F85C6F35-926A-4312-ADCC-3297BB731425}" mergeInterval="0" personalView="1" maximized="1" xWindow="1" yWindow="1" windowWidth="1362" windowHeight="640" activeSheetId="2"/>
    <customWorkbookView name="abednarska - Widok osobisty" guid="{336239F0-F69E-4BD8-BEB4-8D802C61D0ED}" mergeInterval="0" personalView="1" maximized="1" xWindow="1" yWindow="1" windowWidth="1920" windowHeight="861" tabRatio="759" activeSheetId="9"/>
  </customWorkbookViews>
</workbook>
</file>

<file path=xl/calcChain.xml><?xml version="1.0" encoding="utf-8"?>
<calcChain xmlns="http://schemas.openxmlformats.org/spreadsheetml/2006/main">
  <c r="E44" i="9"/>
  <c r="F44"/>
  <c r="G44"/>
  <c r="H44"/>
  <c r="I44"/>
  <c r="J44"/>
  <c r="K44"/>
  <c r="L44"/>
  <c r="M44"/>
  <c r="N44"/>
  <c r="O44"/>
  <c r="P44"/>
  <c r="Q44"/>
  <c r="R44"/>
  <c r="D44"/>
  <c r="D35"/>
  <c r="E46" l="1"/>
  <c r="P46"/>
  <c r="L46"/>
  <c r="H46"/>
  <c r="D46"/>
  <c r="O46"/>
  <c r="K46"/>
  <c r="G46"/>
  <c r="R46"/>
  <c r="N46"/>
  <c r="J46"/>
  <c r="F46"/>
  <c r="Q46"/>
  <c r="M46"/>
  <c r="I46"/>
  <c r="D47"/>
  <c r="D269" i="2"/>
  <c r="R328"/>
  <c r="Q328"/>
  <c r="P328"/>
  <c r="O328"/>
  <c r="N328"/>
  <c r="M328"/>
  <c r="L328"/>
  <c r="K328"/>
  <c r="J328"/>
  <c r="I328"/>
  <c r="H328"/>
  <c r="G328"/>
  <c r="F328"/>
  <c r="E328"/>
  <c r="D328"/>
  <c r="R312"/>
  <c r="Q312"/>
  <c r="P312"/>
  <c r="O312"/>
  <c r="N312"/>
  <c r="M312"/>
  <c r="L312"/>
  <c r="K312"/>
  <c r="J312"/>
  <c r="I312"/>
  <c r="H312"/>
  <c r="G312"/>
  <c r="F312"/>
  <c r="E312"/>
  <c r="D312"/>
  <c r="R311"/>
  <c r="Q311"/>
  <c r="P311"/>
  <c r="O311"/>
  <c r="N311"/>
  <c r="M311"/>
  <c r="L311"/>
  <c r="K311"/>
  <c r="J311"/>
  <c r="I311"/>
  <c r="H311"/>
  <c r="G311"/>
  <c r="F311"/>
  <c r="E311"/>
  <c r="D311"/>
  <c r="R303"/>
  <c r="Q303"/>
  <c r="P303"/>
  <c r="O303"/>
  <c r="N303"/>
  <c r="M303"/>
  <c r="L303"/>
  <c r="K303"/>
  <c r="J303"/>
  <c r="I303"/>
  <c r="H303"/>
  <c r="G303"/>
  <c r="F303"/>
  <c r="E303"/>
  <c r="D303"/>
  <c r="R301"/>
  <c r="Q301"/>
  <c r="P301"/>
  <c r="O301"/>
  <c r="N301"/>
  <c r="M301"/>
  <c r="L301"/>
  <c r="K301"/>
  <c r="J301"/>
  <c r="I301"/>
  <c r="H301"/>
  <c r="G301"/>
  <c r="F301"/>
  <c r="E301"/>
  <c r="D301"/>
  <c r="R292"/>
  <c r="Q292"/>
  <c r="P292"/>
  <c r="O292"/>
  <c r="N292"/>
  <c r="M292"/>
  <c r="L292"/>
  <c r="K292"/>
  <c r="J292"/>
  <c r="I292"/>
  <c r="H292"/>
  <c r="G292"/>
  <c r="F292"/>
  <c r="E292"/>
  <c r="D292"/>
  <c r="R281"/>
  <c r="Q281"/>
  <c r="P281"/>
  <c r="O281"/>
  <c r="N281"/>
  <c r="M281"/>
  <c r="L281"/>
  <c r="K281"/>
  <c r="J281"/>
  <c r="I281"/>
  <c r="H281"/>
  <c r="G281"/>
  <c r="F281"/>
  <c r="E281"/>
  <c r="D281"/>
  <c r="R270"/>
  <c r="Q270"/>
  <c r="Q314" s="1"/>
  <c r="P270"/>
  <c r="P314" s="1"/>
  <c r="O270"/>
  <c r="O318" s="1"/>
  <c r="N270"/>
  <c r="M270"/>
  <c r="M314" s="1"/>
  <c r="L270"/>
  <c r="L314" s="1"/>
  <c r="K270"/>
  <c r="K318" s="1"/>
  <c r="J270"/>
  <c r="I270"/>
  <c r="I314" s="1"/>
  <c r="H270"/>
  <c r="H314" s="1"/>
  <c r="G270"/>
  <c r="G318" s="1"/>
  <c r="F270"/>
  <c r="E270"/>
  <c r="E314" s="1"/>
  <c r="D270"/>
  <c r="D314" s="1"/>
  <c r="F291" l="1"/>
  <c r="J291"/>
  <c r="N291"/>
  <c r="R291"/>
  <c r="E291"/>
  <c r="Q318"/>
  <c r="Q317" s="1"/>
  <c r="L291"/>
  <c r="M291"/>
  <c r="I318"/>
  <c r="I317" s="1"/>
  <c r="I322" s="1"/>
  <c r="D291"/>
  <c r="M318"/>
  <c r="M317" s="1"/>
  <c r="M321" s="1"/>
  <c r="K315"/>
  <c r="H291"/>
  <c r="P291"/>
  <c r="D315"/>
  <c r="H315"/>
  <c r="L315"/>
  <c r="P315"/>
  <c r="I291"/>
  <c r="Q291"/>
  <c r="E315"/>
  <c r="I315"/>
  <c r="M315"/>
  <c r="Q315"/>
  <c r="E318"/>
  <c r="E317" s="1"/>
  <c r="E322" s="1"/>
  <c r="Q322"/>
  <c r="Q321"/>
  <c r="I321"/>
  <c r="G317"/>
  <c r="O317"/>
  <c r="J314"/>
  <c r="G315"/>
  <c r="O315"/>
  <c r="G314"/>
  <c r="K314"/>
  <c r="F318"/>
  <c r="F317" s="1"/>
  <c r="N318"/>
  <c r="N317" s="1"/>
  <c r="G291"/>
  <c r="K291"/>
  <c r="O291"/>
  <c r="F315"/>
  <c r="J315"/>
  <c r="N315"/>
  <c r="R315"/>
  <c r="K317"/>
  <c r="D318"/>
  <c r="D317" s="1"/>
  <c r="H318"/>
  <c r="H317" s="1"/>
  <c r="L318"/>
  <c r="L317" s="1"/>
  <c r="P318"/>
  <c r="P317" s="1"/>
  <c r="F314"/>
  <c r="N314"/>
  <c r="R314"/>
  <c r="O314"/>
  <c r="J318"/>
  <c r="J317" s="1"/>
  <c r="R318"/>
  <c r="R317" s="1"/>
  <c r="M322" l="1"/>
  <c r="E321"/>
  <c r="N321"/>
  <c r="N322"/>
  <c r="J322"/>
  <c r="J321"/>
  <c r="F321"/>
  <c r="F322"/>
  <c r="L321"/>
  <c r="L322"/>
  <c r="O321"/>
  <c r="O322"/>
  <c r="R322"/>
  <c r="R321"/>
  <c r="H321"/>
  <c r="H322"/>
  <c r="G322"/>
  <c r="G321"/>
  <c r="D321"/>
  <c r="D322"/>
  <c r="P321"/>
  <c r="P322"/>
  <c r="K321"/>
  <c r="K322"/>
  <c r="E71" i="1"/>
  <c r="E68" s="1"/>
  <c r="E76" s="1"/>
  <c r="E229" i="2" s="1"/>
  <c r="F71" i="1"/>
  <c r="F68" s="1"/>
  <c r="F76" s="1"/>
  <c r="F229" i="2" s="1"/>
  <c r="G71" i="1"/>
  <c r="G68" s="1"/>
  <c r="G76" s="1"/>
  <c r="G229" i="2" s="1"/>
  <c r="H71" i="1"/>
  <c r="H68" s="1"/>
  <c r="H76" s="1"/>
  <c r="H229" i="2" s="1"/>
  <c r="I71" i="1"/>
  <c r="I68" s="1"/>
  <c r="I76" s="1"/>
  <c r="I229" i="2" s="1"/>
  <c r="J71" i="1"/>
  <c r="J68" s="1"/>
  <c r="J76" s="1"/>
  <c r="J229" i="2" s="1"/>
  <c r="K71" i="1"/>
  <c r="K68" s="1"/>
  <c r="K76" s="1"/>
  <c r="K229" i="2" s="1"/>
  <c r="L71" i="1"/>
  <c r="L68" s="1"/>
  <c r="L76" s="1"/>
  <c r="L229" i="2" s="1"/>
  <c r="M71" i="1"/>
  <c r="M68" s="1"/>
  <c r="M76" s="1"/>
  <c r="M229" i="2" s="1"/>
  <c r="N71" i="1"/>
  <c r="N68" s="1"/>
  <c r="N76" s="1"/>
  <c r="N229" i="2" s="1"/>
  <c r="O71" i="1"/>
  <c r="O68" s="1"/>
  <c r="O76" s="1"/>
  <c r="O229" i="2" s="1"/>
  <c r="P71" i="1"/>
  <c r="P68" s="1"/>
  <c r="P76" s="1"/>
  <c r="P229" i="2" s="1"/>
  <c r="Q71" i="1"/>
  <c r="Q68" s="1"/>
  <c r="Q76" s="1"/>
  <c r="Q229" i="2" s="1"/>
  <c r="R71" i="1"/>
  <c r="R68" s="1"/>
  <c r="R76" s="1"/>
  <c r="R229" i="2" s="1"/>
  <c r="D71" i="1"/>
  <c r="D68" s="1"/>
  <c r="D76" s="1"/>
  <c r="D220" i="2" s="1"/>
  <c r="D221" l="1"/>
  <c r="D229"/>
  <c r="D226"/>
  <c r="D225"/>
  <c r="D219"/>
  <c r="D223"/>
  <c r="D227"/>
  <c r="D222"/>
  <c r="D228"/>
  <c r="D224"/>
  <c r="E219"/>
  <c r="F219"/>
  <c r="G219"/>
  <c r="H219"/>
  <c r="I219"/>
  <c r="J219"/>
  <c r="K219"/>
  <c r="L219"/>
  <c r="M219"/>
  <c r="N219"/>
  <c r="O219"/>
  <c r="P219"/>
  <c r="Q219"/>
  <c r="R219"/>
  <c r="E220"/>
  <c r="F220"/>
  <c r="G220"/>
  <c r="H220"/>
  <c r="I220"/>
  <c r="J220"/>
  <c r="K220"/>
  <c r="L220"/>
  <c r="M220"/>
  <c r="N220"/>
  <c r="O220"/>
  <c r="P220"/>
  <c r="Q220"/>
  <c r="R220"/>
  <c r="E221"/>
  <c r="F221"/>
  <c r="G221"/>
  <c r="H221"/>
  <c r="I221"/>
  <c r="J221"/>
  <c r="K221"/>
  <c r="L221"/>
  <c r="M221"/>
  <c r="N221"/>
  <c r="O221"/>
  <c r="P221"/>
  <c r="Q221"/>
  <c r="R221"/>
  <c r="E222"/>
  <c r="F222"/>
  <c r="G222"/>
  <c r="H222"/>
  <c r="I222"/>
  <c r="J222"/>
  <c r="K222"/>
  <c r="L222"/>
  <c r="M222"/>
  <c r="N222"/>
  <c r="O222"/>
  <c r="P222"/>
  <c r="Q222"/>
  <c r="R222"/>
  <c r="E223"/>
  <c r="F223"/>
  <c r="G223"/>
  <c r="H223"/>
  <c r="I223"/>
  <c r="J223"/>
  <c r="K223"/>
  <c r="L223"/>
  <c r="M223"/>
  <c r="N223"/>
  <c r="O223"/>
  <c r="P223"/>
  <c r="Q223"/>
  <c r="R223"/>
  <c r="E224"/>
  <c r="F224"/>
  <c r="G224"/>
  <c r="H224"/>
  <c r="I224"/>
  <c r="J224"/>
  <c r="K224"/>
  <c r="L224"/>
  <c r="M224"/>
  <c r="N224"/>
  <c r="O224"/>
  <c r="P224"/>
  <c r="Q224"/>
  <c r="R224"/>
  <c r="E225"/>
  <c r="F225"/>
  <c r="G225"/>
  <c r="H225"/>
  <c r="I225"/>
  <c r="J225"/>
  <c r="K225"/>
  <c r="L225"/>
  <c r="M225"/>
  <c r="N225"/>
  <c r="O225"/>
  <c r="P225"/>
  <c r="Q225"/>
  <c r="R225"/>
  <c r="E226"/>
  <c r="F226"/>
  <c r="G226"/>
  <c r="H226"/>
  <c r="I226"/>
  <c r="J226"/>
  <c r="K226"/>
  <c r="L226"/>
  <c r="M226"/>
  <c r="N226"/>
  <c r="O226"/>
  <c r="P226"/>
  <c r="Q226"/>
  <c r="R226"/>
  <c r="E227"/>
  <c r="F227"/>
  <c r="G227"/>
  <c r="H227"/>
  <c r="I227"/>
  <c r="J227"/>
  <c r="K227"/>
  <c r="L227"/>
  <c r="M227"/>
  <c r="N227"/>
  <c r="O227"/>
  <c r="P227"/>
  <c r="Q227"/>
  <c r="R227"/>
  <c r="E228"/>
  <c r="F228"/>
  <c r="G228"/>
  <c r="H228"/>
  <c r="I228"/>
  <c r="J228"/>
  <c r="K228"/>
  <c r="L228"/>
  <c r="M228"/>
  <c r="N228"/>
  <c r="O228"/>
  <c r="P228"/>
  <c r="Q228"/>
  <c r="R228"/>
  <c r="E162"/>
  <c r="F163"/>
  <c r="G162"/>
  <c r="H162"/>
  <c r="I162"/>
  <c r="J163"/>
  <c r="K162"/>
  <c r="L162"/>
  <c r="M162"/>
  <c r="N163"/>
  <c r="O162"/>
  <c r="P162"/>
  <c r="Q162"/>
  <c r="R163"/>
  <c r="D162"/>
  <c r="E66"/>
  <c r="F67"/>
  <c r="G67"/>
  <c r="H67"/>
  <c r="I66"/>
  <c r="J67"/>
  <c r="K67"/>
  <c r="L67"/>
  <c r="M66"/>
  <c r="N66"/>
  <c r="O67"/>
  <c r="P67"/>
  <c r="Q66"/>
  <c r="R67"/>
  <c r="D66"/>
  <c r="E46"/>
  <c r="F47"/>
  <c r="G47"/>
  <c r="H46"/>
  <c r="I46"/>
  <c r="J47"/>
  <c r="K47"/>
  <c r="L46"/>
  <c r="M46"/>
  <c r="N47"/>
  <c r="O47"/>
  <c r="P46"/>
  <c r="Q46"/>
  <c r="R47"/>
  <c r="D48"/>
  <c r="E27"/>
  <c r="F26"/>
  <c r="G26"/>
  <c r="H27"/>
  <c r="I27"/>
  <c r="J26"/>
  <c r="K26"/>
  <c r="L27"/>
  <c r="M27"/>
  <c r="N26"/>
  <c r="O26"/>
  <c r="P27"/>
  <c r="Q27"/>
  <c r="R26"/>
  <c r="D27"/>
  <c r="I165" l="1"/>
  <c r="E165"/>
  <c r="Q165"/>
  <c r="M163"/>
  <c r="M165"/>
  <c r="E163"/>
  <c r="H163"/>
  <c r="L163"/>
  <c r="P163"/>
  <c r="P165"/>
  <c r="H165"/>
  <c r="L165"/>
  <c r="Q163"/>
  <c r="I163"/>
  <c r="O164"/>
  <c r="R164"/>
  <c r="F164"/>
  <c r="N162"/>
  <c r="F162"/>
  <c r="R48"/>
  <c r="D163"/>
  <c r="O165"/>
  <c r="K165"/>
  <c r="G165"/>
  <c r="Q164"/>
  <c r="M164"/>
  <c r="I164"/>
  <c r="E164"/>
  <c r="O163"/>
  <c r="K163"/>
  <c r="G163"/>
  <c r="D165"/>
  <c r="K164"/>
  <c r="G164"/>
  <c r="D164"/>
  <c r="N164"/>
  <c r="J164"/>
  <c r="R162"/>
  <c r="J162"/>
  <c r="G27"/>
  <c r="O46"/>
  <c r="R165"/>
  <c r="N165"/>
  <c r="J165"/>
  <c r="F165"/>
  <c r="P164"/>
  <c r="L164"/>
  <c r="H164"/>
  <c r="D47"/>
  <c r="R46"/>
  <c r="D67"/>
  <c r="K48"/>
  <c r="J46"/>
  <c r="O66"/>
  <c r="K68"/>
  <c r="J48"/>
  <c r="G46"/>
  <c r="G66"/>
  <c r="I26"/>
  <c r="M47"/>
  <c r="H68"/>
  <c r="O48"/>
  <c r="G48"/>
  <c r="I47"/>
  <c r="N46"/>
  <c r="F46"/>
  <c r="O68"/>
  <c r="G68"/>
  <c r="K66"/>
  <c r="Q47"/>
  <c r="P68"/>
  <c r="L66"/>
  <c r="M28"/>
  <c r="O27"/>
  <c r="N48"/>
  <c r="F48"/>
  <c r="E47"/>
  <c r="K46"/>
  <c r="D68"/>
  <c r="L68"/>
  <c r="P66"/>
  <c r="H66"/>
  <c r="N67"/>
  <c r="N27"/>
  <c r="F27"/>
  <c r="L47"/>
  <c r="Q67"/>
  <c r="M67"/>
  <c r="E67"/>
  <c r="D26"/>
  <c r="E28"/>
  <c r="K27"/>
  <c r="Q26"/>
  <c r="D46"/>
  <c r="Q48"/>
  <c r="M48"/>
  <c r="I48"/>
  <c r="E48"/>
  <c r="R68"/>
  <c r="N68"/>
  <c r="J68"/>
  <c r="F68"/>
  <c r="R66"/>
  <c r="J66"/>
  <c r="F66"/>
  <c r="I28"/>
  <c r="E26"/>
  <c r="P47"/>
  <c r="H47"/>
  <c r="I67"/>
  <c r="Q28"/>
  <c r="R27"/>
  <c r="J27"/>
  <c r="M26"/>
  <c r="P48"/>
  <c r="L48"/>
  <c r="H48"/>
  <c r="Q68"/>
  <c r="M68"/>
  <c r="I68"/>
  <c r="E68"/>
  <c r="D28"/>
  <c r="P28"/>
  <c r="L28"/>
  <c r="H28"/>
  <c r="P26"/>
  <c r="L26"/>
  <c r="H26"/>
  <c r="R28"/>
  <c r="N28"/>
  <c r="J28"/>
  <c r="F28"/>
  <c r="O28"/>
  <c r="K28"/>
  <c r="G28"/>
  <c r="D401"/>
  <c r="D5" i="7"/>
  <c r="D132" s="1"/>
  <c r="R262" i="2"/>
  <c r="Q262"/>
  <c r="P262"/>
  <c r="O262"/>
  <c r="N262"/>
  <c r="M262"/>
  <c r="L262"/>
  <c r="K262"/>
  <c r="J262"/>
  <c r="I262"/>
  <c r="H262"/>
  <c r="G262"/>
  <c r="F262"/>
  <c r="E262"/>
  <c r="D262"/>
  <c r="R413"/>
  <c r="Q413"/>
  <c r="P413"/>
  <c r="O413"/>
  <c r="N413"/>
  <c r="M413"/>
  <c r="L413"/>
  <c r="K413"/>
  <c r="J413"/>
  <c r="I413"/>
  <c r="H413"/>
  <c r="G413"/>
  <c r="F413"/>
  <c r="E413"/>
  <c r="D413"/>
  <c r="R409"/>
  <c r="Q409"/>
  <c r="P409"/>
  <c r="O409"/>
  <c r="N409"/>
  <c r="M409"/>
  <c r="L409"/>
  <c r="K409"/>
  <c r="J409"/>
  <c r="I409"/>
  <c r="H409"/>
  <c r="G409"/>
  <c r="F409"/>
  <c r="E409"/>
  <c r="D409"/>
  <c r="R402"/>
  <c r="Q402"/>
  <c r="P402"/>
  <c r="O402"/>
  <c r="N402"/>
  <c r="M402"/>
  <c r="L402"/>
  <c r="K402"/>
  <c r="J402"/>
  <c r="I402"/>
  <c r="H402"/>
  <c r="G402"/>
  <c r="F402"/>
  <c r="E402"/>
  <c r="D402"/>
  <c r="R140" i="7"/>
  <c r="Q140"/>
  <c r="P140"/>
  <c r="O140"/>
  <c r="N140"/>
  <c r="M140"/>
  <c r="L140"/>
  <c r="K140"/>
  <c r="J140"/>
  <c r="I140"/>
  <c r="H140"/>
  <c r="G140"/>
  <c r="F140"/>
  <c r="E140"/>
  <c r="D140"/>
  <c r="A134"/>
  <c r="A135" s="1"/>
  <c r="A136" s="1"/>
  <c r="A137" s="1"/>
  <c r="A138" s="1"/>
  <c r="A139" s="1"/>
  <c r="A86"/>
  <c r="A87" s="1"/>
  <c r="A88" s="1"/>
  <c r="A89" s="1"/>
  <c r="A90" s="1"/>
  <c r="A91" s="1"/>
  <c r="A92" s="1"/>
  <c r="A93" s="1"/>
  <c r="A94" s="1"/>
  <c r="A69"/>
  <c r="A70" s="1"/>
  <c r="A71" s="1"/>
  <c r="A72" s="1"/>
  <c r="A73" s="1"/>
  <c r="A74" s="1"/>
  <c r="A75" s="1"/>
  <c r="A76" s="1"/>
  <c r="A77" s="1"/>
  <c r="A52"/>
  <c r="A53" s="1"/>
  <c r="A54" s="1"/>
  <c r="A55" s="1"/>
  <c r="A56" s="1"/>
  <c r="A57" s="1"/>
  <c r="A58" s="1"/>
  <c r="A59" s="1"/>
  <c r="A60" s="1"/>
  <c r="R125"/>
  <c r="Q125"/>
  <c r="P125"/>
  <c r="O125"/>
  <c r="N125"/>
  <c r="M125"/>
  <c r="L125"/>
  <c r="K125"/>
  <c r="J125"/>
  <c r="I125"/>
  <c r="H125"/>
  <c r="G125"/>
  <c r="F125"/>
  <c r="E125"/>
  <c r="D125"/>
  <c r="A119"/>
  <c r="A120" s="1"/>
  <c r="A121" s="1"/>
  <c r="A122" s="1"/>
  <c r="A123" s="1"/>
  <c r="A124" s="1"/>
  <c r="R111"/>
  <c r="Q111"/>
  <c r="P111"/>
  <c r="O111"/>
  <c r="N111"/>
  <c r="M111"/>
  <c r="L111"/>
  <c r="K111"/>
  <c r="J111"/>
  <c r="I111"/>
  <c r="H111"/>
  <c r="G111"/>
  <c r="F111"/>
  <c r="E111"/>
  <c r="D111"/>
  <c r="A105"/>
  <c r="A106" s="1"/>
  <c r="A107" s="1"/>
  <c r="A108" s="1"/>
  <c r="A109" s="1"/>
  <c r="A110" s="1"/>
  <c r="R42"/>
  <c r="Q42"/>
  <c r="P42"/>
  <c r="O42"/>
  <c r="N42"/>
  <c r="M42"/>
  <c r="L42"/>
  <c r="K42"/>
  <c r="J42"/>
  <c r="I42"/>
  <c r="H42"/>
  <c r="G42"/>
  <c r="F42"/>
  <c r="E42"/>
  <c r="D42"/>
  <c r="R39"/>
  <c r="Q39"/>
  <c r="P39"/>
  <c r="O39"/>
  <c r="N39"/>
  <c r="M39"/>
  <c r="L39"/>
  <c r="K39"/>
  <c r="J39"/>
  <c r="I39"/>
  <c r="H39"/>
  <c r="G39"/>
  <c r="F39"/>
  <c r="E39"/>
  <c r="D39"/>
  <c r="R36"/>
  <c r="Q36"/>
  <c r="P36"/>
  <c r="O36"/>
  <c r="N36"/>
  <c r="M36"/>
  <c r="L36"/>
  <c r="K36"/>
  <c r="J36"/>
  <c r="I36"/>
  <c r="H36"/>
  <c r="G36"/>
  <c r="F36"/>
  <c r="E36"/>
  <c r="D36"/>
  <c r="R27"/>
  <c r="Q27"/>
  <c r="P27"/>
  <c r="O27"/>
  <c r="N27"/>
  <c r="M27"/>
  <c r="L27"/>
  <c r="K27"/>
  <c r="J27"/>
  <c r="I27"/>
  <c r="H27"/>
  <c r="G27"/>
  <c r="F27"/>
  <c r="E27"/>
  <c r="D27"/>
  <c r="R24"/>
  <c r="Q24"/>
  <c r="P24"/>
  <c r="O24"/>
  <c r="N24"/>
  <c r="M24"/>
  <c r="L24"/>
  <c r="K24"/>
  <c r="J24"/>
  <c r="I24"/>
  <c r="H24"/>
  <c r="G24"/>
  <c r="F24"/>
  <c r="E24"/>
  <c r="D24"/>
  <c r="R21"/>
  <c r="Q21"/>
  <c r="P21"/>
  <c r="O21"/>
  <c r="N21"/>
  <c r="M21"/>
  <c r="L21"/>
  <c r="K21"/>
  <c r="J21"/>
  <c r="I21"/>
  <c r="H21"/>
  <c r="G21"/>
  <c r="F21"/>
  <c r="E21"/>
  <c r="D21"/>
  <c r="R12"/>
  <c r="Q12"/>
  <c r="P12"/>
  <c r="O12"/>
  <c r="N12"/>
  <c r="M12"/>
  <c r="L12"/>
  <c r="K12"/>
  <c r="J12"/>
  <c r="I12"/>
  <c r="H12"/>
  <c r="G12"/>
  <c r="F12"/>
  <c r="E12"/>
  <c r="D12"/>
  <c r="R9"/>
  <c r="Q9"/>
  <c r="P9"/>
  <c r="O9"/>
  <c r="N9"/>
  <c r="M9"/>
  <c r="L9"/>
  <c r="K9"/>
  <c r="J9"/>
  <c r="I9"/>
  <c r="H9"/>
  <c r="G9"/>
  <c r="F9"/>
  <c r="E9"/>
  <c r="D9"/>
  <c r="R6"/>
  <c r="Q6"/>
  <c r="P6"/>
  <c r="O6"/>
  <c r="N6"/>
  <c r="M6"/>
  <c r="L6"/>
  <c r="K6"/>
  <c r="J6"/>
  <c r="I6"/>
  <c r="H6"/>
  <c r="G6"/>
  <c r="F6"/>
  <c r="E6"/>
  <c r="D6"/>
  <c r="D192" i="2"/>
  <c r="C207"/>
  <c r="C205"/>
  <c r="C206" s="1"/>
  <c r="C208" s="1"/>
  <c r="C209" s="1"/>
  <c r="D172"/>
  <c r="D170"/>
  <c r="E130"/>
  <c r="F130"/>
  <c r="G130"/>
  <c r="H130"/>
  <c r="I130"/>
  <c r="J130"/>
  <c r="K130"/>
  <c r="L130"/>
  <c r="M130"/>
  <c r="N130"/>
  <c r="O130"/>
  <c r="P130"/>
  <c r="Q130"/>
  <c r="R130"/>
  <c r="D130"/>
  <c r="E114"/>
  <c r="F114"/>
  <c r="G114"/>
  <c r="H114"/>
  <c r="I114"/>
  <c r="J114"/>
  <c r="K114"/>
  <c r="L114"/>
  <c r="M114"/>
  <c r="N114"/>
  <c r="O114"/>
  <c r="P114"/>
  <c r="Q114"/>
  <c r="R114"/>
  <c r="D114"/>
  <c r="E113"/>
  <c r="E118" s="1"/>
  <c r="F113"/>
  <c r="F118" s="1"/>
  <c r="G113"/>
  <c r="G118" s="1"/>
  <c r="H113"/>
  <c r="H118" s="1"/>
  <c r="I113"/>
  <c r="I118" s="1"/>
  <c r="J113"/>
  <c r="K113"/>
  <c r="K118" s="1"/>
  <c r="L113"/>
  <c r="M113"/>
  <c r="M118" s="1"/>
  <c r="N113"/>
  <c r="O113"/>
  <c r="P113"/>
  <c r="P118" s="1"/>
  <c r="Q113"/>
  <c r="Q118" s="1"/>
  <c r="R113"/>
  <c r="D113"/>
  <c r="D118" s="1"/>
  <c r="E112"/>
  <c r="E119" s="1"/>
  <c r="F112"/>
  <c r="F119" s="1"/>
  <c r="G112"/>
  <c r="G119" s="1"/>
  <c r="H112"/>
  <c r="H119" s="1"/>
  <c r="I112"/>
  <c r="I119" s="1"/>
  <c r="J112"/>
  <c r="J119" s="1"/>
  <c r="K112"/>
  <c r="K119" s="1"/>
  <c r="L112"/>
  <c r="L119" s="1"/>
  <c r="M112"/>
  <c r="M119" s="1"/>
  <c r="N112"/>
  <c r="N119" s="1"/>
  <c r="O112"/>
  <c r="O119" s="1"/>
  <c r="P112"/>
  <c r="P119" s="1"/>
  <c r="Q112"/>
  <c r="Q119" s="1"/>
  <c r="R112"/>
  <c r="R119" s="1"/>
  <c r="D112"/>
  <c r="D119" s="1"/>
  <c r="E6"/>
  <c r="F6"/>
  <c r="G6"/>
  <c r="H6"/>
  <c r="I6"/>
  <c r="J6"/>
  <c r="K6"/>
  <c r="L6"/>
  <c r="M6"/>
  <c r="N6"/>
  <c r="O6"/>
  <c r="P6"/>
  <c r="Q6"/>
  <c r="R6"/>
  <c r="D6"/>
  <c r="E45" i="1"/>
  <c r="E5" i="2" s="1"/>
  <c r="F45" i="1"/>
  <c r="F5" i="2" s="1"/>
  <c r="G45" i="1"/>
  <c r="G5" i="2" s="1"/>
  <c r="H45" i="1"/>
  <c r="H5" i="2" s="1"/>
  <c r="I45" i="1"/>
  <c r="I5" i="2" s="1"/>
  <c r="J45" i="1"/>
  <c r="J5" i="2" s="1"/>
  <c r="K45" i="1"/>
  <c r="K5" i="2" s="1"/>
  <c r="L45" i="1"/>
  <c r="L5" i="2" s="1"/>
  <c r="M45" i="1"/>
  <c r="M5" i="2" s="1"/>
  <c r="N45" i="1"/>
  <c r="N5" i="2" s="1"/>
  <c r="O45" i="1"/>
  <c r="O5" i="2" s="1"/>
  <c r="P45" i="1"/>
  <c r="P5" i="2" s="1"/>
  <c r="Q45" i="1"/>
  <c r="Q5" i="2" s="1"/>
  <c r="R45" i="1"/>
  <c r="R5" i="2" s="1"/>
  <c r="D45" i="1"/>
  <c r="D5" i="2" s="1"/>
  <c r="C26" i="9"/>
  <c r="F26"/>
  <c r="E85" i="2" s="1"/>
  <c r="G26" i="9"/>
  <c r="F85" i="2" s="1"/>
  <c r="H26" i="9"/>
  <c r="G85" i="2" s="1"/>
  <c r="I26" i="9"/>
  <c r="H85" i="2" s="1"/>
  <c r="J26" i="9"/>
  <c r="I85" i="2" s="1"/>
  <c r="K26" i="9"/>
  <c r="J85" i="2" s="1"/>
  <c r="L26" i="9"/>
  <c r="K85" i="2" s="1"/>
  <c r="M26" i="9"/>
  <c r="L85" i="2" s="1"/>
  <c r="N26" i="9"/>
  <c r="M85" i="2" s="1"/>
  <c r="O26" i="9"/>
  <c r="N85" i="2" s="1"/>
  <c r="P26" i="9"/>
  <c r="O85" i="2" s="1"/>
  <c r="Q26" i="9"/>
  <c r="P85" i="2" s="1"/>
  <c r="R26" i="9"/>
  <c r="Q85" i="2" s="1"/>
  <c r="S26" i="9"/>
  <c r="R85" i="2" s="1"/>
  <c r="E26" i="9"/>
  <c r="D85" i="2" s="1"/>
  <c r="E7" i="9"/>
  <c r="D168" i="2" l="1"/>
  <c r="D167"/>
  <c r="C69"/>
  <c r="C71" s="1"/>
  <c r="D103" i="7"/>
  <c r="D117" s="1"/>
  <c r="D50"/>
  <c r="D67" s="1"/>
  <c r="D84" s="1"/>
  <c r="C49" i="2"/>
  <c r="C51" s="1"/>
  <c r="C29"/>
  <c r="C31" s="1"/>
  <c r="D35" i="7"/>
  <c r="D421" i="2"/>
  <c r="D423" s="1"/>
  <c r="E422" s="1"/>
  <c r="P421"/>
  <c r="H421"/>
  <c r="L421"/>
  <c r="E421"/>
  <c r="I421"/>
  <c r="M421"/>
  <c r="Q421"/>
  <c r="F421"/>
  <c r="J421"/>
  <c r="N421"/>
  <c r="R421"/>
  <c r="G421"/>
  <c r="K421"/>
  <c r="O421"/>
  <c r="E45" i="7"/>
  <c r="I45"/>
  <c r="M45"/>
  <c r="H30"/>
  <c r="P30"/>
  <c r="F45"/>
  <c r="J45"/>
  <c r="N45"/>
  <c r="R45"/>
  <c r="G45"/>
  <c r="K45"/>
  <c r="O45"/>
  <c r="G15"/>
  <c r="K15"/>
  <c r="O15"/>
  <c r="G30"/>
  <c r="K30"/>
  <c r="O30"/>
  <c r="D30"/>
  <c r="L30"/>
  <c r="D45"/>
  <c r="Q45"/>
  <c r="D15"/>
  <c r="H15"/>
  <c r="L15"/>
  <c r="P15"/>
  <c r="D20"/>
  <c r="E15"/>
  <c r="I15"/>
  <c r="M15"/>
  <c r="Q15"/>
  <c r="E30"/>
  <c r="I30"/>
  <c r="M30"/>
  <c r="Q30"/>
  <c r="H45"/>
  <c r="L45"/>
  <c r="P45"/>
  <c r="F15"/>
  <c r="J15"/>
  <c r="N15"/>
  <c r="R15"/>
  <c r="F30"/>
  <c r="J30"/>
  <c r="N30"/>
  <c r="R30"/>
  <c r="P120" i="2"/>
  <c r="P121" s="1"/>
  <c r="H120"/>
  <c r="L120"/>
  <c r="R120"/>
  <c r="N120"/>
  <c r="J120"/>
  <c r="Q120"/>
  <c r="Q121" s="1"/>
  <c r="I120"/>
  <c r="I121" s="1"/>
  <c r="L118"/>
  <c r="M120"/>
  <c r="O120"/>
  <c r="O118"/>
  <c r="R118"/>
  <c r="N118"/>
  <c r="J118"/>
  <c r="K120"/>
  <c r="K121" s="1"/>
  <c r="G120"/>
  <c r="G121" s="1"/>
  <c r="F120"/>
  <c r="D120"/>
  <c r="D122" s="1"/>
  <c r="E120"/>
  <c r="E121" s="1"/>
  <c r="E79"/>
  <c r="F79"/>
  <c r="G79"/>
  <c r="H79"/>
  <c r="I79"/>
  <c r="J79"/>
  <c r="K79"/>
  <c r="L79"/>
  <c r="M79"/>
  <c r="N79"/>
  <c r="O79"/>
  <c r="P79"/>
  <c r="Q79"/>
  <c r="R79"/>
  <c r="E84"/>
  <c r="E131" s="1"/>
  <c r="F84"/>
  <c r="F131" s="1"/>
  <c r="G84"/>
  <c r="G131" s="1"/>
  <c r="G129" s="1"/>
  <c r="H84"/>
  <c r="H131" s="1"/>
  <c r="H129" s="1"/>
  <c r="I84"/>
  <c r="I131" s="1"/>
  <c r="I129" s="1"/>
  <c r="J84"/>
  <c r="J131" s="1"/>
  <c r="J129" s="1"/>
  <c r="K84"/>
  <c r="K131" s="1"/>
  <c r="K129" s="1"/>
  <c r="L84"/>
  <c r="L131" s="1"/>
  <c r="L129" s="1"/>
  <c r="M84"/>
  <c r="M131" s="1"/>
  <c r="M129" s="1"/>
  <c r="N84"/>
  <c r="N131" s="1"/>
  <c r="N129" s="1"/>
  <c r="O84"/>
  <c r="O131" s="1"/>
  <c r="O129" s="1"/>
  <c r="P84"/>
  <c r="P131" s="1"/>
  <c r="P129" s="1"/>
  <c r="Q84"/>
  <c r="Q131" s="1"/>
  <c r="Q129" s="1"/>
  <c r="R84"/>
  <c r="R131" s="1"/>
  <c r="R129" s="1"/>
  <c r="D79"/>
  <c r="D84"/>
  <c r="D131" s="1"/>
  <c r="E465"/>
  <c r="F465"/>
  <c r="G465"/>
  <c r="H465"/>
  <c r="I465"/>
  <c r="J465"/>
  <c r="K465"/>
  <c r="L465"/>
  <c r="M465"/>
  <c r="N465"/>
  <c r="O465"/>
  <c r="P465"/>
  <c r="Q465"/>
  <c r="R465"/>
  <c r="E472"/>
  <c r="F472"/>
  <c r="G472"/>
  <c r="H472"/>
  <c r="I472"/>
  <c r="J472"/>
  <c r="K472"/>
  <c r="L472"/>
  <c r="M472"/>
  <c r="N472"/>
  <c r="O472"/>
  <c r="P472"/>
  <c r="Q472"/>
  <c r="R472"/>
  <c r="D472"/>
  <c r="D465"/>
  <c r="E431"/>
  <c r="F431"/>
  <c r="G431"/>
  <c r="H431"/>
  <c r="I431"/>
  <c r="J431"/>
  <c r="K431"/>
  <c r="L431"/>
  <c r="M431"/>
  <c r="N431"/>
  <c r="O431"/>
  <c r="P431"/>
  <c r="Q431"/>
  <c r="R431"/>
  <c r="E432"/>
  <c r="F432"/>
  <c r="G432"/>
  <c r="H432"/>
  <c r="I432"/>
  <c r="J432"/>
  <c r="K432"/>
  <c r="L432"/>
  <c r="M432"/>
  <c r="N432"/>
  <c r="O432"/>
  <c r="P432"/>
  <c r="Q432"/>
  <c r="R432"/>
  <c r="E433"/>
  <c r="F433"/>
  <c r="G433"/>
  <c r="H433"/>
  <c r="I433"/>
  <c r="J433"/>
  <c r="K433"/>
  <c r="L433"/>
  <c r="M433"/>
  <c r="N433"/>
  <c r="O433"/>
  <c r="P433"/>
  <c r="Q433"/>
  <c r="R433"/>
  <c r="E434"/>
  <c r="F434"/>
  <c r="G434"/>
  <c r="H434"/>
  <c r="I434"/>
  <c r="J434"/>
  <c r="K434"/>
  <c r="L434"/>
  <c r="M434"/>
  <c r="N434"/>
  <c r="O434"/>
  <c r="P434"/>
  <c r="Q434"/>
  <c r="R434"/>
  <c r="E435"/>
  <c r="F435"/>
  <c r="G435"/>
  <c r="H435"/>
  <c r="I435"/>
  <c r="J435"/>
  <c r="K435"/>
  <c r="L435"/>
  <c r="M435"/>
  <c r="N435"/>
  <c r="O435"/>
  <c r="P435"/>
  <c r="Q435"/>
  <c r="R435"/>
  <c r="E436"/>
  <c r="F436"/>
  <c r="G436"/>
  <c r="H436"/>
  <c r="I436"/>
  <c r="J436"/>
  <c r="K436"/>
  <c r="L436"/>
  <c r="M436"/>
  <c r="N436"/>
  <c r="O436"/>
  <c r="P436"/>
  <c r="Q436"/>
  <c r="R436"/>
  <c r="D432"/>
  <c r="D433"/>
  <c r="D434"/>
  <c r="D435"/>
  <c r="D436"/>
  <c r="D431"/>
  <c r="E437"/>
  <c r="F437"/>
  <c r="G437"/>
  <c r="H437"/>
  <c r="I437"/>
  <c r="J437"/>
  <c r="K437"/>
  <c r="L437"/>
  <c r="M437"/>
  <c r="N437"/>
  <c r="O437"/>
  <c r="P437"/>
  <c r="Q437"/>
  <c r="R437"/>
  <c r="E442"/>
  <c r="F442"/>
  <c r="G442"/>
  <c r="H442"/>
  <c r="I442"/>
  <c r="J442"/>
  <c r="K442"/>
  <c r="L442"/>
  <c r="M442"/>
  <c r="N442"/>
  <c r="O442"/>
  <c r="P442"/>
  <c r="Q442"/>
  <c r="R442"/>
  <c r="E447"/>
  <c r="F447"/>
  <c r="G447"/>
  <c r="H447"/>
  <c r="I447"/>
  <c r="J447"/>
  <c r="K447"/>
  <c r="L447"/>
  <c r="M447"/>
  <c r="N447"/>
  <c r="O447"/>
  <c r="P447"/>
  <c r="Q447"/>
  <c r="R447"/>
  <c r="E452"/>
  <c r="F452"/>
  <c r="G452"/>
  <c r="H452"/>
  <c r="I452"/>
  <c r="J452"/>
  <c r="K452"/>
  <c r="L452"/>
  <c r="M452"/>
  <c r="N452"/>
  <c r="O452"/>
  <c r="P452"/>
  <c r="Q452"/>
  <c r="R452"/>
  <c r="D452"/>
  <c r="D447"/>
  <c r="D442"/>
  <c r="D437"/>
  <c r="E140"/>
  <c r="F140"/>
  <c r="G140"/>
  <c r="H140"/>
  <c r="I140"/>
  <c r="J140"/>
  <c r="K140"/>
  <c r="L140"/>
  <c r="M140"/>
  <c r="N140"/>
  <c r="O140"/>
  <c r="P140"/>
  <c r="Q140"/>
  <c r="R140"/>
  <c r="E136"/>
  <c r="F136"/>
  <c r="G136"/>
  <c r="H136"/>
  <c r="I136"/>
  <c r="J136"/>
  <c r="K136"/>
  <c r="L136"/>
  <c r="M136"/>
  <c r="N136"/>
  <c r="O136"/>
  <c r="P136"/>
  <c r="Q136"/>
  <c r="R136"/>
  <c r="E129"/>
  <c r="F129"/>
  <c r="D128"/>
  <c r="D140"/>
  <c r="D136"/>
  <c r="E389"/>
  <c r="F389"/>
  <c r="G389"/>
  <c r="H389"/>
  <c r="I389"/>
  <c r="J389"/>
  <c r="K389"/>
  <c r="L389"/>
  <c r="M389"/>
  <c r="N389"/>
  <c r="O389"/>
  <c r="P389"/>
  <c r="Q389"/>
  <c r="R389"/>
  <c r="D389"/>
  <c r="D382"/>
  <c r="D169" l="1"/>
  <c r="D171" s="1"/>
  <c r="D173" s="1"/>
  <c r="D174" s="1"/>
  <c r="E423"/>
  <c r="F422" s="1"/>
  <c r="F423" s="1"/>
  <c r="G422" s="1"/>
  <c r="G423" s="1"/>
  <c r="H422" s="1"/>
  <c r="H423" s="1"/>
  <c r="I422" s="1"/>
  <c r="I423" s="1"/>
  <c r="J422" s="1"/>
  <c r="J423" s="1"/>
  <c r="K422" s="1"/>
  <c r="K423" s="1"/>
  <c r="L422" s="1"/>
  <c r="L423" s="1"/>
  <c r="M422" s="1"/>
  <c r="M423" s="1"/>
  <c r="N422" s="1"/>
  <c r="N423" s="1"/>
  <c r="O422" s="1"/>
  <c r="O423" s="1"/>
  <c r="P422" s="1"/>
  <c r="P423" s="1"/>
  <c r="Q422" s="1"/>
  <c r="Q423" s="1"/>
  <c r="R422" s="1"/>
  <c r="R423" s="1"/>
  <c r="Q122"/>
  <c r="I122"/>
  <c r="H121"/>
  <c r="N121"/>
  <c r="L121"/>
  <c r="R121"/>
  <c r="J122"/>
  <c r="N122"/>
  <c r="M121"/>
  <c r="M122"/>
  <c r="O121"/>
  <c r="G122"/>
  <c r="P122"/>
  <c r="R122"/>
  <c r="H122"/>
  <c r="O122"/>
  <c r="K122"/>
  <c r="J121"/>
  <c r="L122"/>
  <c r="F121"/>
  <c r="D121"/>
  <c r="E122"/>
  <c r="F122"/>
  <c r="E93"/>
  <c r="E96" s="1"/>
  <c r="E99" s="1"/>
  <c r="E102" s="1"/>
  <c r="E105" s="1"/>
  <c r="O93"/>
  <c r="O96" s="1"/>
  <c r="O99" s="1"/>
  <c r="O102" s="1"/>
  <c r="O105" s="1"/>
  <c r="K93"/>
  <c r="K96" s="1"/>
  <c r="K99" s="1"/>
  <c r="K102" s="1"/>
  <c r="K105" s="1"/>
  <c r="Q93"/>
  <c r="Q96" s="1"/>
  <c r="Q99" s="1"/>
  <c r="Q102" s="1"/>
  <c r="Q105" s="1"/>
  <c r="M93"/>
  <c r="M96" s="1"/>
  <c r="M99" s="1"/>
  <c r="M102" s="1"/>
  <c r="M105" s="1"/>
  <c r="L93"/>
  <c r="L96" s="1"/>
  <c r="L99" s="1"/>
  <c r="L102" s="1"/>
  <c r="L105" s="1"/>
  <c r="H93"/>
  <c r="H96" s="1"/>
  <c r="H99" s="1"/>
  <c r="H102" s="1"/>
  <c r="H105" s="1"/>
  <c r="G93"/>
  <c r="G96" s="1"/>
  <c r="G99" s="1"/>
  <c r="G102" s="1"/>
  <c r="G105" s="1"/>
  <c r="O148"/>
  <c r="K148"/>
  <c r="G148"/>
  <c r="D93"/>
  <c r="D96" s="1"/>
  <c r="D99" s="1"/>
  <c r="D102" s="1"/>
  <c r="D105" s="1"/>
  <c r="L430"/>
  <c r="L455" s="1"/>
  <c r="P93"/>
  <c r="P96" s="1"/>
  <c r="P99" s="1"/>
  <c r="P102" s="1"/>
  <c r="P105" s="1"/>
  <c r="I93"/>
  <c r="I96" s="1"/>
  <c r="I99" s="1"/>
  <c r="I102" s="1"/>
  <c r="I105" s="1"/>
  <c r="K430"/>
  <c r="K455" s="1"/>
  <c r="P430"/>
  <c r="P455" s="1"/>
  <c r="H430"/>
  <c r="H455" s="1"/>
  <c r="R148"/>
  <c r="N148"/>
  <c r="J148"/>
  <c r="F148"/>
  <c r="P148"/>
  <c r="L148"/>
  <c r="H148"/>
  <c r="O430"/>
  <c r="O455" s="1"/>
  <c r="G430"/>
  <c r="G455" s="1"/>
  <c r="R93"/>
  <c r="R96" s="1"/>
  <c r="R99" s="1"/>
  <c r="R102" s="1"/>
  <c r="R105" s="1"/>
  <c r="N93"/>
  <c r="N96" s="1"/>
  <c r="N99" s="1"/>
  <c r="N102" s="1"/>
  <c r="N105" s="1"/>
  <c r="J93"/>
  <c r="J96" s="1"/>
  <c r="J99" s="1"/>
  <c r="J102" s="1"/>
  <c r="J105" s="1"/>
  <c r="F93"/>
  <c r="F96" s="1"/>
  <c r="F99" s="1"/>
  <c r="F102" s="1"/>
  <c r="F105" s="1"/>
  <c r="R430"/>
  <c r="R455" s="1"/>
  <c r="N430"/>
  <c r="N455" s="1"/>
  <c r="J430"/>
  <c r="J455" s="1"/>
  <c r="F430"/>
  <c r="F455" s="1"/>
  <c r="Q430"/>
  <c r="Q455" s="1"/>
  <c r="M430"/>
  <c r="M455" s="1"/>
  <c r="I430"/>
  <c r="I455" s="1"/>
  <c r="E430"/>
  <c r="E455" s="1"/>
  <c r="D430"/>
  <c r="D455" s="1"/>
  <c r="D393"/>
  <c r="Q148"/>
  <c r="M148"/>
  <c r="I148"/>
  <c r="E148"/>
  <c r="D459" l="1"/>
  <c r="E17" i="1" l="1"/>
  <c r="E18" s="1"/>
  <c r="F17"/>
  <c r="F18" s="1"/>
  <c r="G17"/>
  <c r="G18" s="1"/>
  <c r="H17"/>
  <c r="H18" s="1"/>
  <c r="I17"/>
  <c r="I18" s="1"/>
  <c r="J17"/>
  <c r="J18" s="1"/>
  <c r="K17"/>
  <c r="K18" s="1"/>
  <c r="L17"/>
  <c r="L18" s="1"/>
  <c r="M17"/>
  <c r="M18" s="1"/>
  <c r="N17"/>
  <c r="N18" s="1"/>
  <c r="O17"/>
  <c r="O18" s="1"/>
  <c r="P17"/>
  <c r="P18" s="1"/>
  <c r="Q17"/>
  <c r="Q18" s="1"/>
  <c r="R17"/>
  <c r="R18" s="1"/>
  <c r="D17"/>
  <c r="D18" s="1"/>
  <c r="D15"/>
  <c r="D49" s="1"/>
  <c r="D66" s="1"/>
  <c r="E8"/>
  <c r="F8"/>
  <c r="G8"/>
  <c r="H8"/>
  <c r="I8"/>
  <c r="J8"/>
  <c r="K8"/>
  <c r="L8"/>
  <c r="M8"/>
  <c r="N8"/>
  <c r="O8"/>
  <c r="P8"/>
  <c r="Q8"/>
  <c r="R8"/>
  <c r="D8"/>
  <c r="E4"/>
  <c r="A6"/>
  <c r="A7" s="1"/>
  <c r="A8" s="1"/>
  <c r="A9" s="1"/>
  <c r="A10" s="1"/>
  <c r="A17"/>
  <c r="A18" s="1"/>
  <c r="A19" s="1"/>
  <c r="A20" s="1"/>
  <c r="E35" i="9" l="1"/>
  <c r="E269" i="2"/>
  <c r="E5" i="7"/>
  <c r="E192" i="2"/>
  <c r="E401"/>
  <c r="E15" i="1"/>
  <c r="E4" i="2" s="1"/>
  <c r="G480"/>
  <c r="G456"/>
  <c r="G457" s="1"/>
  <c r="N456"/>
  <c r="N457" s="1"/>
  <c r="N480"/>
  <c r="J456"/>
  <c r="J457" s="1"/>
  <c r="J480"/>
  <c r="F456"/>
  <c r="F457" s="1"/>
  <c r="F480"/>
  <c r="O480"/>
  <c r="O456"/>
  <c r="O457" s="1"/>
  <c r="R456"/>
  <c r="R457" s="1"/>
  <c r="R480"/>
  <c r="D82" i="1"/>
  <c r="P480" i="2"/>
  <c r="P456"/>
  <c r="P457" s="1"/>
  <c r="L480"/>
  <c r="L456"/>
  <c r="L457" s="1"/>
  <c r="H480"/>
  <c r="H456"/>
  <c r="H457" s="1"/>
  <c r="D391"/>
  <c r="O391"/>
  <c r="K391"/>
  <c r="G391"/>
  <c r="D480"/>
  <c r="D456"/>
  <c r="D457" s="1"/>
  <c r="J391"/>
  <c r="F391"/>
  <c r="N391"/>
  <c r="Q391"/>
  <c r="M391"/>
  <c r="I391"/>
  <c r="E391"/>
  <c r="K480"/>
  <c r="K456"/>
  <c r="K457" s="1"/>
  <c r="R391"/>
  <c r="F4" i="1"/>
  <c r="F7" i="9"/>
  <c r="E128" i="2"/>
  <c r="E382"/>
  <c r="P391"/>
  <c r="L391"/>
  <c r="H391"/>
  <c r="D464"/>
  <c r="D429"/>
  <c r="Q456"/>
  <c r="Q457" s="1"/>
  <c r="Q480"/>
  <c r="M456"/>
  <c r="M457" s="1"/>
  <c r="M480"/>
  <c r="I456"/>
  <c r="I457" s="1"/>
  <c r="I480"/>
  <c r="E456"/>
  <c r="E457" s="1"/>
  <c r="E480"/>
  <c r="D25" i="1"/>
  <c r="D4" i="2"/>
  <c r="F35" i="9" l="1"/>
  <c r="F269" i="2"/>
  <c r="E50" i="7"/>
  <c r="E67" s="1"/>
  <c r="E84" s="1"/>
  <c r="E20"/>
  <c r="E35"/>
  <c r="E103"/>
  <c r="E117" s="1"/>
  <c r="E132"/>
  <c r="F401" i="2"/>
  <c r="F5" i="7"/>
  <c r="F192" i="2"/>
  <c r="D16"/>
  <c r="D36"/>
  <c r="D56"/>
  <c r="E16"/>
  <c r="E56"/>
  <c r="E36"/>
  <c r="D218"/>
  <c r="D78"/>
  <c r="D111" s="1"/>
  <c r="D243"/>
  <c r="D156"/>
  <c r="D254"/>
  <c r="E254"/>
  <c r="E243"/>
  <c r="E78"/>
  <c r="E156"/>
  <c r="E218"/>
  <c r="E49" i="1"/>
  <c r="E66" s="1"/>
  <c r="E82" s="1"/>
  <c r="E429" i="2"/>
  <c r="E25" i="1"/>
  <c r="E464" i="2"/>
  <c r="G4" i="1"/>
  <c r="G7" i="9"/>
  <c r="F128" i="2"/>
  <c r="F382"/>
  <c r="H481"/>
  <c r="H482"/>
  <c r="P481"/>
  <c r="P482"/>
  <c r="O481"/>
  <c r="O482"/>
  <c r="G481"/>
  <c r="G482"/>
  <c r="F15" i="1"/>
  <c r="E482" i="2"/>
  <c r="E481"/>
  <c r="M482"/>
  <c r="M481"/>
  <c r="D458"/>
  <c r="R482"/>
  <c r="R481"/>
  <c r="F482"/>
  <c r="F481"/>
  <c r="N482"/>
  <c r="N481"/>
  <c r="D481"/>
  <c r="D482"/>
  <c r="D392"/>
  <c r="L481"/>
  <c r="L482"/>
  <c r="I481"/>
  <c r="I482"/>
  <c r="Q482"/>
  <c r="Q481"/>
  <c r="J481"/>
  <c r="J482"/>
  <c r="K481"/>
  <c r="K482"/>
  <c r="G35" i="9" l="1"/>
  <c r="G269" i="2"/>
  <c r="G192"/>
  <c r="G5" i="7"/>
  <c r="G401" i="2"/>
  <c r="F132" i="7"/>
  <c r="F50"/>
  <c r="F67" s="1"/>
  <c r="F84" s="1"/>
  <c r="F35"/>
  <c r="F103"/>
  <c r="F117" s="1"/>
  <c r="F20"/>
  <c r="G382" i="2"/>
  <c r="H4" i="1"/>
  <c r="G128" i="2"/>
  <c r="H7" i="9"/>
  <c r="G15" i="1"/>
  <c r="G4" i="2" s="1"/>
  <c r="C483"/>
  <c r="F464"/>
  <c r="F429"/>
  <c r="F49" i="1"/>
  <c r="F66" s="1"/>
  <c r="F4" i="2"/>
  <c r="F25" i="1"/>
  <c r="H35" i="9" l="1"/>
  <c r="H269" i="2"/>
  <c r="H15" i="1"/>
  <c r="H429" i="2" s="1"/>
  <c r="H5" i="7"/>
  <c r="H192" i="2"/>
  <c r="H401"/>
  <c r="G132" i="7"/>
  <c r="G20"/>
  <c r="G50"/>
  <c r="G67" s="1"/>
  <c r="G84" s="1"/>
  <c r="G35"/>
  <c r="G103"/>
  <c r="G117" s="1"/>
  <c r="F16" i="2"/>
  <c r="F36"/>
  <c r="F56"/>
  <c r="G16"/>
  <c r="G56"/>
  <c r="G36"/>
  <c r="F243"/>
  <c r="F156"/>
  <c r="F218"/>
  <c r="F254"/>
  <c r="F78"/>
  <c r="G218"/>
  <c r="G78"/>
  <c r="G243"/>
  <c r="G156"/>
  <c r="G254"/>
  <c r="H128"/>
  <c r="G49" i="1"/>
  <c r="G66" s="1"/>
  <c r="G82" s="1"/>
  <c r="G429" i="2"/>
  <c r="I4" i="1"/>
  <c r="I7" i="9"/>
  <c r="H382" i="2"/>
  <c r="E111"/>
  <c r="G25" i="1"/>
  <c r="G464" i="2"/>
  <c r="F82" i="1"/>
  <c r="I128" i="2" l="1"/>
  <c r="I35" i="9"/>
  <c r="I269" i="2"/>
  <c r="H464"/>
  <c r="H49" i="1"/>
  <c r="H66" s="1"/>
  <c r="H82" s="1"/>
  <c r="H25"/>
  <c r="H4" i="2"/>
  <c r="H36" s="1"/>
  <c r="I382"/>
  <c r="I192"/>
  <c r="I5" i="7"/>
  <c r="I401" i="2"/>
  <c r="I15" i="1"/>
  <c r="I4" i="2" s="1"/>
  <c r="J7" i="9"/>
  <c r="H132" i="7"/>
  <c r="H35"/>
  <c r="H103"/>
  <c r="H117" s="1"/>
  <c r="H50"/>
  <c r="H67" s="1"/>
  <c r="H84" s="1"/>
  <c r="H20"/>
  <c r="H16" i="2"/>
  <c r="J4" i="1"/>
  <c r="F111" i="2"/>
  <c r="G111"/>
  <c r="J128" l="1"/>
  <c r="J35" i="9"/>
  <c r="J269" i="2"/>
  <c r="I49" i="1"/>
  <c r="I66" s="1"/>
  <c r="I82" s="1"/>
  <c r="H156" i="2"/>
  <c r="H56"/>
  <c r="H78"/>
  <c r="H111" s="1"/>
  <c r="H218"/>
  <c r="I25" i="1"/>
  <c r="I429" i="2"/>
  <c r="H254"/>
  <c r="I464"/>
  <c r="H243"/>
  <c r="I20" i="7"/>
  <c r="I50"/>
  <c r="I67" s="1"/>
  <c r="I84" s="1"/>
  <c r="I103"/>
  <c r="I117" s="1"/>
  <c r="I35"/>
  <c r="I132"/>
  <c r="J401" i="2"/>
  <c r="J5" i="7"/>
  <c r="J192" i="2"/>
  <c r="J15" i="1"/>
  <c r="J49" s="1"/>
  <c r="J66" s="1"/>
  <c r="J382" i="2"/>
  <c r="I16"/>
  <c r="I36"/>
  <c r="I56"/>
  <c r="I254"/>
  <c r="I218"/>
  <c r="I243"/>
  <c r="I78"/>
  <c r="I156"/>
  <c r="K4" i="1"/>
  <c r="K7" i="9"/>
  <c r="K35" l="1"/>
  <c r="K269" i="2"/>
  <c r="J429"/>
  <c r="J25" i="1"/>
  <c r="J464" i="2"/>
  <c r="K192"/>
  <c r="K401"/>
  <c r="K5" i="7"/>
  <c r="K15" i="1"/>
  <c r="K464" i="2" s="1"/>
  <c r="J4"/>
  <c r="J243" s="1"/>
  <c r="K382"/>
  <c r="J103" i="7"/>
  <c r="J117" s="1"/>
  <c r="J20"/>
  <c r="J50"/>
  <c r="J67" s="1"/>
  <c r="J84" s="1"/>
  <c r="J132"/>
  <c r="J35"/>
  <c r="K128" i="2"/>
  <c r="J16"/>
  <c r="L4" i="1"/>
  <c r="L7" i="9"/>
  <c r="I111" i="2"/>
  <c r="K429"/>
  <c r="J82" i="1"/>
  <c r="L35" i="9" l="1"/>
  <c r="L269" i="2"/>
  <c r="K4"/>
  <c r="K56" s="1"/>
  <c r="J156"/>
  <c r="K49" i="1"/>
  <c r="K66" s="1"/>
  <c r="K82" s="1"/>
  <c r="J78" i="2"/>
  <c r="J111" s="1"/>
  <c r="J56"/>
  <c r="K25" i="1"/>
  <c r="J218" i="2"/>
  <c r="J36"/>
  <c r="K20" i="7"/>
  <c r="K103"/>
  <c r="K117" s="1"/>
  <c r="K50"/>
  <c r="K67" s="1"/>
  <c r="K84" s="1"/>
  <c r="K132"/>
  <c r="K35"/>
  <c r="L382" i="2"/>
  <c r="L5" i="7"/>
  <c r="L401" i="2"/>
  <c r="L192"/>
  <c r="L15" i="1"/>
  <c r="L25" s="1"/>
  <c r="L128" i="2"/>
  <c r="J254"/>
  <c r="K16"/>
  <c r="M4" i="1"/>
  <c r="M7" i="9"/>
  <c r="L429" i="2"/>
  <c r="M15" i="1"/>
  <c r="M382" i="2" l="1"/>
  <c r="M35" i="9"/>
  <c r="M269" i="2"/>
  <c r="K78"/>
  <c r="K36"/>
  <c r="K243"/>
  <c r="L464"/>
  <c r="L49" i="1"/>
  <c r="L66" s="1"/>
  <c r="L82" s="1"/>
  <c r="K254" i="2"/>
  <c r="K218"/>
  <c r="L4"/>
  <c r="L254" s="1"/>
  <c r="K156"/>
  <c r="L132" i="7"/>
  <c r="L50"/>
  <c r="L67" s="1"/>
  <c r="L84" s="1"/>
  <c r="L103"/>
  <c r="L117" s="1"/>
  <c r="L35"/>
  <c r="L20"/>
  <c r="N7" i="9"/>
  <c r="M192" i="2"/>
  <c r="M5" i="7"/>
  <c r="M401" i="2"/>
  <c r="N4" i="1"/>
  <c r="M128" i="2"/>
  <c r="K111"/>
  <c r="M464"/>
  <c r="M429"/>
  <c r="M4"/>
  <c r="M25" i="1"/>
  <c r="M49"/>
  <c r="M66" s="1"/>
  <c r="N128" i="2" l="1"/>
  <c r="N35" i="9"/>
  <c r="N269" i="2"/>
  <c r="L78"/>
  <c r="L111" s="1"/>
  <c r="L36"/>
  <c r="L56"/>
  <c r="L243"/>
  <c r="L218"/>
  <c r="L16"/>
  <c r="L156"/>
  <c r="M132" i="7"/>
  <c r="M103"/>
  <c r="M117" s="1"/>
  <c r="M20"/>
  <c r="M35"/>
  <c r="M50"/>
  <c r="M67" s="1"/>
  <c r="M84" s="1"/>
  <c r="N401" i="2"/>
  <c r="N5" i="7"/>
  <c r="N192" i="2"/>
  <c r="N15" i="1"/>
  <c r="N429" i="2" s="1"/>
  <c r="N382"/>
  <c r="M16"/>
  <c r="M56"/>
  <c r="M36"/>
  <c r="M254"/>
  <c r="M243"/>
  <c r="M78"/>
  <c r="M156"/>
  <c r="M218"/>
  <c r="O4" i="1"/>
  <c r="O7" i="9"/>
  <c r="M82" i="1"/>
  <c r="O35" i="9" l="1"/>
  <c r="O269" i="2"/>
  <c r="N464"/>
  <c r="N25" i="1"/>
  <c r="N4" i="2"/>
  <c r="N36" s="1"/>
  <c r="O192"/>
  <c r="O5" i="7"/>
  <c r="O401" i="2"/>
  <c r="O15" i="1"/>
  <c r="O464" i="2" s="1"/>
  <c r="N49" i="1"/>
  <c r="N66" s="1"/>
  <c r="O382" i="2"/>
  <c r="N35" i="7"/>
  <c r="N103"/>
  <c r="N117" s="1"/>
  <c r="N132"/>
  <c r="N20"/>
  <c r="N50"/>
  <c r="N67" s="1"/>
  <c r="N84" s="1"/>
  <c r="O128" i="2"/>
  <c r="P4" i="1"/>
  <c r="P7" i="9"/>
  <c r="M111" i="2"/>
  <c r="N82" i="1"/>
  <c r="P128" i="2" l="1"/>
  <c r="P35" i="9"/>
  <c r="P269" i="2"/>
  <c r="N16"/>
  <c r="N78"/>
  <c r="N111" s="1"/>
  <c r="O4"/>
  <c r="O56" s="1"/>
  <c r="N254"/>
  <c r="N243"/>
  <c r="O25" i="1"/>
  <c r="N156" i="2"/>
  <c r="O429"/>
  <c r="N218"/>
  <c r="N56"/>
  <c r="O49" i="1"/>
  <c r="O66" s="1"/>
  <c r="O82" s="1"/>
  <c r="Q7" i="9"/>
  <c r="P5" i="7"/>
  <c r="P401" i="2"/>
  <c r="P192"/>
  <c r="O103" i="7"/>
  <c r="O117" s="1"/>
  <c r="O132"/>
  <c r="O20"/>
  <c r="O50"/>
  <c r="O67" s="1"/>
  <c r="O84" s="1"/>
  <c r="O35"/>
  <c r="P15" i="1"/>
  <c r="P25" s="1"/>
  <c r="P382" i="2"/>
  <c r="O16"/>
  <c r="Q4" i="1"/>
  <c r="Q15"/>
  <c r="Q382" i="2" l="1"/>
  <c r="Q35" i="9"/>
  <c r="Q269" i="2"/>
  <c r="O78"/>
  <c r="O111" s="1"/>
  <c r="O156"/>
  <c r="O254"/>
  <c r="O218"/>
  <c r="O36"/>
  <c r="O243"/>
  <c r="P4"/>
  <c r="P36" s="1"/>
  <c r="P429"/>
  <c r="P49" i="1"/>
  <c r="P66" s="1"/>
  <c r="P82" s="1"/>
  <c r="P464" i="2"/>
  <c r="P132" i="7"/>
  <c r="P50"/>
  <c r="P67" s="1"/>
  <c r="P84" s="1"/>
  <c r="P103"/>
  <c r="P117" s="1"/>
  <c r="P20"/>
  <c r="P35"/>
  <c r="R7" i="9"/>
  <c r="Q5" i="7"/>
  <c r="Q192" i="2"/>
  <c r="Q401"/>
  <c r="R4" i="1"/>
  <c r="Q128" i="2"/>
  <c r="Q429"/>
  <c r="Q464"/>
  <c r="Q4"/>
  <c r="Q25" i="1"/>
  <c r="Q49"/>
  <c r="Q66" s="1"/>
  <c r="R128" i="2" l="1"/>
  <c r="R35" i="9"/>
  <c r="R269" i="2"/>
  <c r="P218"/>
  <c r="P156"/>
  <c r="P254"/>
  <c r="P56"/>
  <c r="P78"/>
  <c r="P111" s="1"/>
  <c r="P16"/>
  <c r="P243"/>
  <c r="R15" i="1"/>
  <c r="R429" i="2" s="1"/>
  <c r="R401"/>
  <c r="R5" i="7"/>
  <c r="R192" i="2"/>
  <c r="Q103" i="7"/>
  <c r="Q117" s="1"/>
  <c r="Q50"/>
  <c r="Q67" s="1"/>
  <c r="Q84" s="1"/>
  <c r="Q35"/>
  <c r="Q20"/>
  <c r="Q132"/>
  <c r="R382" i="2"/>
  <c r="Q16"/>
  <c r="Q36"/>
  <c r="Q56"/>
  <c r="Q254"/>
  <c r="Q218"/>
  <c r="Q243"/>
  <c r="Q78"/>
  <c r="Q156"/>
  <c r="S7" i="9"/>
  <c r="Q82" i="1"/>
  <c r="R464" i="2"/>
  <c r="R4" l="1"/>
  <c r="R56" s="1"/>
  <c r="R25" i="1"/>
  <c r="R49"/>
  <c r="R66" s="1"/>
  <c r="R82" s="1"/>
  <c r="R50" i="7"/>
  <c r="R67" s="1"/>
  <c r="R84" s="1"/>
  <c r="R103"/>
  <c r="R117" s="1"/>
  <c r="R35"/>
  <c r="R132"/>
  <c r="R20"/>
  <c r="R16" i="2"/>
  <c r="Q111"/>
  <c r="R218" l="1"/>
  <c r="R156"/>
  <c r="R36"/>
  <c r="R78"/>
  <c r="R111" s="1"/>
  <c r="R243"/>
  <c r="R254"/>
  <c r="D129"/>
  <c r="D148" s="1"/>
  <c r="D150" s="1"/>
  <c r="E149" s="1"/>
  <c r="E150" s="1"/>
  <c r="F149" s="1"/>
  <c r="F150" s="1"/>
  <c r="G149" s="1"/>
  <c r="G150" s="1"/>
  <c r="H149" s="1"/>
  <c r="H150" s="1"/>
  <c r="I149" s="1"/>
  <c r="I150" s="1"/>
  <c r="J149" s="1"/>
  <c r="J150" s="1"/>
  <c r="K149" s="1"/>
  <c r="K150" s="1"/>
  <c r="L149" s="1"/>
  <c r="L150" s="1"/>
  <c r="M149" s="1"/>
  <c r="M150" s="1"/>
  <c r="N149" s="1"/>
  <c r="N150" s="1"/>
  <c r="O149" s="1"/>
  <c r="O150" s="1"/>
  <c r="P149" s="1"/>
  <c r="P150" s="1"/>
  <c r="Q149" s="1"/>
  <c r="Q150" s="1"/>
  <c r="R149" s="1"/>
  <c r="R150" s="1"/>
</calcChain>
</file>

<file path=xl/sharedStrings.xml><?xml version="1.0" encoding="utf-8"?>
<sst xmlns="http://schemas.openxmlformats.org/spreadsheetml/2006/main" count="1911" uniqueCount="538">
  <si>
    <t>Źródło danych</t>
  </si>
  <si>
    <t>Jedn.</t>
  </si>
  <si>
    <t>zł/rok</t>
  </si>
  <si>
    <t>Wyszczególnienie</t>
  </si>
  <si>
    <t>wydatki kwalifikowalne</t>
  </si>
  <si>
    <t>kosztorys inwestorski</t>
  </si>
  <si>
    <t>zł</t>
  </si>
  <si>
    <t>%</t>
  </si>
  <si>
    <t xml:space="preserve">Finansowa stopa procentowa </t>
  </si>
  <si>
    <t>nr</t>
  </si>
  <si>
    <t xml:space="preserve">Ekonomiczna stopa procentowa </t>
  </si>
  <si>
    <t>Stopa podatku dochodowego</t>
  </si>
  <si>
    <t>Ekonomiczny współczynnik dyskontujący</t>
  </si>
  <si>
    <t>lata</t>
  </si>
  <si>
    <t>Lp.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</si>
  <si>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</si>
  <si>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</si>
  <si>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</si>
  <si>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</si>
  <si>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</si>
  <si>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</si>
  <si>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</si>
  <si>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</si>
  <si>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</si>
  <si>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</si>
  <si>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</si>
  <si>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</si>
  <si>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</si>
  <si>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</si>
  <si>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</si>
  <si>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</si>
  <si>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</si>
  <si>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</si>
  <si>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</si>
  <si>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4.1</t>
  </si>
  <si>
    <t>4.2</t>
  </si>
  <si>
    <t>4.3</t>
  </si>
  <si>
    <t>Inwestycje rozwojowe i modernizacyjne</t>
  </si>
  <si>
    <t>Inwestycje odtworzeniowe</t>
  </si>
  <si>
    <t>Całkowite koszty inwestycyjne</t>
  </si>
  <si>
    <t>Waluta kredytu / pożyczki</t>
  </si>
  <si>
    <t>Oprocentowanie</t>
  </si>
  <si>
    <t>Okres kredytowania</t>
  </si>
  <si>
    <t>Data zapadalności</t>
  </si>
  <si>
    <t>Okres karencji</t>
  </si>
  <si>
    <t>Prowizja</t>
  </si>
  <si>
    <t>Wartość kredytu / pożyczki [w walucie kredytu]</t>
  </si>
  <si>
    <t>Kurs waluty [dla kredytu złotowego - 1]</t>
  </si>
  <si>
    <t>Wartość spłaconego kapitału</t>
  </si>
  <si>
    <t>Wartość zapłaconych odsetek</t>
  </si>
  <si>
    <t>Rodzaj rat kredytowych (liczba rat w roku)</t>
  </si>
  <si>
    <t>Data pocztąku okresu kredytowania</t>
  </si>
  <si>
    <t>Tabela. Zmiany kosztów eksploatacyjnych</t>
  </si>
  <si>
    <t>Zmiana kosztów eksploatacyjnych wywołana realizacją projektu</t>
  </si>
  <si>
    <t>Wskaźnik B/C</t>
  </si>
  <si>
    <t>Zapotrzebowanie na kapitał obrotowy</t>
  </si>
  <si>
    <t>J.</t>
  </si>
  <si>
    <t>K.</t>
  </si>
  <si>
    <t>L.</t>
  </si>
  <si>
    <t>M.</t>
  </si>
  <si>
    <t>Nakłady inwestycyjne</t>
  </si>
  <si>
    <t>Pozostałe przychody operacyjne</t>
  </si>
  <si>
    <t>Pozostałe koszty operacyjne</t>
  </si>
  <si>
    <t>Przychody finansowe</t>
  </si>
  <si>
    <t>Koszty finansowe</t>
  </si>
  <si>
    <t>Cykl rotacji należności krótkoterminowych</t>
  </si>
  <si>
    <t>Cykl rotacji zobowiązań krótkoterminowych</t>
  </si>
  <si>
    <t>dzień</t>
  </si>
  <si>
    <t>2.1</t>
  </si>
  <si>
    <t>2.2</t>
  </si>
  <si>
    <t>2.3</t>
  </si>
  <si>
    <t>2.4</t>
  </si>
  <si>
    <t>2.5</t>
  </si>
  <si>
    <t>2.6</t>
  </si>
  <si>
    <t>2.7</t>
  </si>
  <si>
    <t>Pozytywne efekty zewnętrzne</t>
  </si>
  <si>
    <t>Korekta transferów</t>
  </si>
  <si>
    <t>Podatek dochodowy od osób prawnych</t>
  </si>
  <si>
    <t>3.1</t>
  </si>
  <si>
    <t>3.2</t>
  </si>
  <si>
    <t>3.3</t>
  </si>
  <si>
    <t>Wartość rezydualna</t>
  </si>
  <si>
    <t>Współczynnik dyskontowy</t>
  </si>
  <si>
    <t>Zdyskotowane ekonomiczne przepływy pieniężne</t>
  </si>
  <si>
    <t>5.1</t>
  </si>
  <si>
    <t>ENPV</t>
  </si>
  <si>
    <t>Negatywne efekty zewnętrzne</t>
  </si>
  <si>
    <t>Tabela.  Nakłady inwestycyjne (rozwojowe i modernizacyjne) na realizację projektu</t>
  </si>
  <si>
    <t xml:space="preserve">Tabela.  Źródła finansowania </t>
  </si>
  <si>
    <t xml:space="preserve">Tabela.  Struktura źródeł finansowania </t>
  </si>
  <si>
    <t xml:space="preserve">Tabela.  Harmonogram spłat kredytu / pożyczki </t>
  </si>
  <si>
    <t>Tabela. Plan amortyzacji</t>
  </si>
  <si>
    <t>Tabela. Rachunek zysków i strat dla projektu</t>
  </si>
  <si>
    <t>Tabela. Wskaźnik ENPV i ERR</t>
  </si>
  <si>
    <t>Tabela. Wskaźnik B/C</t>
  </si>
  <si>
    <t>Tabela. Podstawowe założenia finansowe</t>
  </si>
  <si>
    <t>Tabela. Podstawowe założenia ekonomiczne</t>
  </si>
  <si>
    <t>Tabela.  Nakłady inwestycyjne (rozwojowe i modernizacyjne) na realizację projektu [w zł]</t>
  </si>
  <si>
    <t>Tabela. Podstawowe parametry kredytów i pożyczek</t>
  </si>
  <si>
    <t>Tabela. Cykle rotacji</t>
  </si>
  <si>
    <t>Ekonomiczne przypływy pieniężne łącznie</t>
  </si>
  <si>
    <t>Przepływy korzyści ekonomicznych</t>
  </si>
  <si>
    <t>Przepływy kosztów ekonomicznych</t>
  </si>
  <si>
    <t>Zdyskontowane przepływy korzyści ekonomicznych</t>
  </si>
  <si>
    <t>Zdyskontowane przepływy kosztów ekonomicznych</t>
  </si>
  <si>
    <t>Tabela.  Analiza luki w finansowaniu</t>
  </si>
  <si>
    <t>Zmiana przychodów w wyniku realizacji projektu</t>
  </si>
  <si>
    <t>Zmiana przychodów w wyniku realizacji projektu (po uwzględnieniu wskaźnika ściągalności)</t>
  </si>
  <si>
    <t>Cykl rotacji należności</t>
  </si>
  <si>
    <t>Kapitał finansujący należności</t>
  </si>
  <si>
    <t>Cykl rotacji zapasów materiałowych</t>
  </si>
  <si>
    <t>Wartość dofinansowania z RPO WZ przypadająca na rezultat: … (tu proszę wpisać)</t>
  </si>
  <si>
    <t>zł/…</t>
  </si>
  <si>
    <t>Tabela.  Inwestycje odtworzeniowe</t>
  </si>
  <si>
    <t>Stopa bezrobocia (Prognoza MRR)</t>
  </si>
  <si>
    <t>Przychody operacyjne</t>
  </si>
  <si>
    <t>Poziom ściągalności opłat</t>
  </si>
  <si>
    <t>5.1. Założenia analizy finansowej</t>
  </si>
  <si>
    <t>6.1. Założenia analizy ekonomicznej</t>
  </si>
  <si>
    <t>3.1.3. NAKŁADY INWESTYCYJNE NA REALIZACJĘ PROJEKTU</t>
  </si>
  <si>
    <t>5.8. ŹRÓDŁA FINANSOWANIA PROJEKTU</t>
  </si>
  <si>
    <t>5.8.2. Podstawowe parametry kredytów i pożyczek</t>
  </si>
  <si>
    <t>5.4.4. Plan amortyzacji</t>
  </si>
  <si>
    <t>5.6.1. Kalkulacja zapotrzebowania na kapitał obrotowy</t>
  </si>
  <si>
    <t>5.3.3. Kalkulacja zmiany przychodów wywołanych realizacją projektu</t>
  </si>
  <si>
    <t>5.4.3. Kalkulacja zmiany kosztów wywołanych realizacją projektu</t>
  </si>
  <si>
    <t>5.5. Rachunek zysków i strat dla projektu</t>
  </si>
  <si>
    <t>5.6.2. Rachunek przepływów pieniężnych dla projektu w okresie realizacji i eksploatacji projektu</t>
  </si>
  <si>
    <t>5.9.1. Wskaźnik FNPV/C i FRR/C</t>
  </si>
  <si>
    <t>6.1.1. Wskaźnik ENPV i ERR</t>
  </si>
  <si>
    <t>5.7.4. Indywidualna weryfikacja potrzeb metodą zysku operacyjnego</t>
  </si>
  <si>
    <t>Zastosowana stopa dyskontowa:</t>
  </si>
  <si>
    <t>Wyszczególnienie/ROK</t>
  </si>
  <si>
    <t>Koszty operacyjne (bez amortyzacji nakładów inwestycyjnych)</t>
  </si>
  <si>
    <t>Amortyzacja nakładów odtworzeniowych</t>
  </si>
  <si>
    <t xml:space="preserve">Koszty finansowania inwestycji </t>
  </si>
  <si>
    <t>Zysk operacyjny  [1-2-3-4]</t>
  </si>
  <si>
    <t>Zdyskontowany zysk operacyjny  [5x6]</t>
  </si>
  <si>
    <t>Suma zdyskontowanych zysków operacyjnych - ZO</t>
  </si>
  <si>
    <t>EC- koszty kwalifikowane</t>
  </si>
  <si>
    <t>Kwota pomocy = EC - ZO</t>
  </si>
  <si>
    <t>Poziom pomocy (%)</t>
  </si>
  <si>
    <t xml:space="preserve">Max Crpa </t>
  </si>
  <si>
    <t>Dopuszczalny poziom pomocy (%)</t>
  </si>
  <si>
    <t>Dopuszczalna kwota pomocy</t>
  </si>
  <si>
    <t xml:space="preserve">stopa oprocentowania równa stopie bazowej, określonej w Komunikacie Komisji Europejskiej, podwyższona o 1 punkt procentowy (https://uokik.gov.pl/stopa_referencyjna_i_archiwum.php). </t>
  </si>
  <si>
    <t>Kapitał finansujący zapasy</t>
  </si>
  <si>
    <t>Kapitał finansujący zobowiązania</t>
  </si>
  <si>
    <t>Maksymalny poziom dofinansowania określony w ramach konkursu/naboru: MaxCRpa</t>
  </si>
  <si>
    <t>5.7.1. Kalkulacja intensywności pomocy z wykorzystaniem luki finansowej</t>
  </si>
  <si>
    <t>Przychody projektu</t>
  </si>
  <si>
    <t>Zdyskontowane nakłady inwestycyjne</t>
  </si>
  <si>
    <t>Zdyskontowane przychody projektu</t>
  </si>
  <si>
    <t>Zdyskontowana wartość rezydualna</t>
  </si>
  <si>
    <t>-</t>
  </si>
  <si>
    <t>Suma zdyskontowanych nakładów inwestycyjnych: DIC</t>
  </si>
  <si>
    <t>Suma zdyskontowanych dochodów powiększonych o wartość rezydualną: DNR</t>
  </si>
  <si>
    <t>Wskaźnik luki w finansowaniu: R=(DIC-DNR)/DIC</t>
  </si>
  <si>
    <t>Niezdyskontowane koszty kwalifikowalne projektu: EC</t>
  </si>
  <si>
    <t>Koszty kwalifikowalne skorygowane o wskaźnik luki w finansowaniu: ECR=EC*R</t>
  </si>
  <si>
    <t>Maksymalne możliwe dofinansowanie UE: Dotacja UE=ECR*MaxCRpa</t>
  </si>
  <si>
    <t>Efektywna stopa dofinansowania projektu z UE: Dotacja UE/EC</t>
  </si>
  <si>
    <t>5.7.2. Kalkulacja intensywności pomocy z wykorzystaniem zryczałtowanych stawek procentowych dochodów</t>
  </si>
  <si>
    <t>Zryczałtowana procentowa stawka dochodów: FR</t>
  </si>
  <si>
    <t>Maksymalna możliwa dotacja UE: Dotacja UE=ECR*MaxCRpa</t>
  </si>
  <si>
    <t>5.3.1. Kalkulacja przychodów - wariant bez projektu</t>
  </si>
  <si>
    <t>5.3.2. Kalkulacja przychodów - wariant z projektem</t>
  </si>
  <si>
    <t>Tabela. Kalkulacja przychodów - wariant bez projektu</t>
  </si>
  <si>
    <t>Tabela. Kalkulacja przychodów - wariant z projektem</t>
  </si>
  <si>
    <t>5.4.1 Kalkulacja kosztów eksploatacyjnych - wariant bez projektu</t>
  </si>
  <si>
    <t>5.4.2. Kalkulacja kosztów eksploatacyjnych - wariant z projektem</t>
  </si>
  <si>
    <t>Tabela. Kalkulacja kosztów eksploatacyjnych - wariant z projektem</t>
  </si>
  <si>
    <t>Tabela. Kalkulacja kosztów eksploatacyjnych - wariant bez projektu</t>
  </si>
  <si>
    <t>Tabela. Kalkulacja zmiany przychodów wywołanych realizacją projektu</t>
  </si>
  <si>
    <t>Żródło przychodu 1 - ………………………………</t>
  </si>
  <si>
    <t>Liczba użytkowników/sprzedanych towarów/usług - pozycja 1</t>
  </si>
  <si>
    <t>os./szt.</t>
  </si>
  <si>
    <t>Cena jednostkowa - pozycja 1</t>
  </si>
  <si>
    <t>Żródło przychodu 2 - ………………………………</t>
  </si>
  <si>
    <t>Liczba użytkowników/sprzedanych towarów/usług - pozycja 2</t>
  </si>
  <si>
    <t>Cena jednostkowa - pozycja 2</t>
  </si>
  <si>
    <t>Żródło przychodu 3 - ………………………………</t>
  </si>
  <si>
    <t>Liczba użytkowników/sprzedanych towarów/usług - pozycja 3</t>
  </si>
  <si>
    <t>Cena jednostkowa - pozycja 3</t>
  </si>
  <si>
    <t>Przychód</t>
  </si>
  <si>
    <t>Budżet państwa</t>
  </si>
  <si>
    <t>(…)</t>
  </si>
  <si>
    <t>5.8.1. Źródła finansowania projektu</t>
  </si>
  <si>
    <t>5.8.3 Ocena możliwości finansowych inwestora. Wnioski z analizy zdolności inwestycyjnej inwestora</t>
  </si>
  <si>
    <t>Rok</t>
  </si>
  <si>
    <t>Opis</t>
  </si>
  <si>
    <t>Źródło finansowania projektu do czasu otrzymania dotacji</t>
  </si>
  <si>
    <t>Wskaźnik luki w finansowaniu: R=100%-FR</t>
  </si>
  <si>
    <t>Cykl rotacji zapasów</t>
  </si>
  <si>
    <t>5.7 Kalkulacja intensywności pomocy</t>
  </si>
  <si>
    <t>Zryczałtowana procentowa stawka dochodów: FR (jeśli dotyczy)</t>
  </si>
  <si>
    <t>6.1.2. Wskaźnik korzyści-koszty  B/C</t>
  </si>
  <si>
    <t>5.8.1 Źródła finansowania projektu</t>
  </si>
  <si>
    <t>5.9.2. Trwałość finansowa projektu</t>
  </si>
  <si>
    <t xml:space="preserve">Rok </t>
  </si>
  <si>
    <t>Tabela. Analiza efektywności osiągania rezultatów ( dotyczy konkursów naborów, gdzie przewidziano wskaźniki rezultatu)</t>
  </si>
  <si>
    <t>Rok osiągnięcia wskaźnika rezultatu</t>
  </si>
  <si>
    <t>wydatki niekwalifikowalne</t>
  </si>
  <si>
    <t>Rok bazowy</t>
  </si>
  <si>
    <t>Kolejny rok obliczeniowy (dyskontowanie)</t>
  </si>
  <si>
    <t>Przyjęty rok okresu odniesienia</t>
  </si>
  <si>
    <t>Dynamika realnego wzrostu płac (Prognoza MRR)</t>
  </si>
  <si>
    <t>Przeciętne miesięczne wynagrodzenie brutto (w zachodniopomorskim)</t>
  </si>
  <si>
    <t xml:space="preserve">Inwestycje odtworzeniowe (łączna wartość w danym roku) </t>
  </si>
  <si>
    <t>Tabela. Kalkulacja zapotrzebowania na kapitał obrotowy dla projektu</t>
  </si>
  <si>
    <t>Kategoria/Okres projekcji</t>
  </si>
  <si>
    <t>A</t>
  </si>
  <si>
    <t>Przepływy środków pieniężnych z działalności operacyjnej</t>
  </si>
  <si>
    <t>I</t>
  </si>
  <si>
    <t>Przychody ze sprzedaży produktów / towarów / usług</t>
  </si>
  <si>
    <t>II</t>
  </si>
  <si>
    <t xml:space="preserve">Koszty operacyjne bez amortyzacji </t>
  </si>
  <si>
    <t>III</t>
  </si>
  <si>
    <t>IV</t>
  </si>
  <si>
    <t>V</t>
  </si>
  <si>
    <t>B</t>
  </si>
  <si>
    <t>Przepływy środków pieniężnych z działalności inwestycyjnej</t>
  </si>
  <si>
    <t>C</t>
  </si>
  <si>
    <t>Przepływy środków pieniężnych z działalności finansowej</t>
  </si>
  <si>
    <t>D</t>
  </si>
  <si>
    <t>Przepływy pieniężne netto razem</t>
  </si>
  <si>
    <t>E</t>
  </si>
  <si>
    <t>Środki pieniężne na początek okresu</t>
  </si>
  <si>
    <t>F</t>
  </si>
  <si>
    <t>Środki pieniężne na koniec okresu</t>
  </si>
  <si>
    <t>Inne przepływy z działalności operacyjnej</t>
  </si>
  <si>
    <t>Zmiana stanu zapasów</t>
  </si>
  <si>
    <t>Zmiana stanu należności</t>
  </si>
  <si>
    <t>Zmiana stanu zobowiązań krótkoterminowych</t>
  </si>
  <si>
    <t>VI</t>
  </si>
  <si>
    <t>Pozostałe</t>
  </si>
  <si>
    <t>Spłata kredytów i pożyczek ("-")</t>
  </si>
  <si>
    <t>Zaciągnięcie kredytów i pożyczek ("+")</t>
  </si>
  <si>
    <t>Nabycie składników majątku trwałego ("-")</t>
  </si>
  <si>
    <t>Sprzedaż składników majątku trwałego ("+")</t>
  </si>
  <si>
    <t>Zapłacone odsetki i inne poniesione koszty finansowe ("-")</t>
  </si>
  <si>
    <t>Dotacje ("+")</t>
  </si>
  <si>
    <t>Pobrania właścicielskie ("-")</t>
  </si>
  <si>
    <t>Dopłaty właścicielskie ("+")</t>
  </si>
  <si>
    <t>Pozostałe (w tym m.in. dotyczące: emisji lub wykupu dłużnych papierów wartościowych oraz płatności zobowiązań z tyt. umów leasingowych); ze względu na specyfikę transakcji wpisuje się wartość dodatnią lub ujemną przepływu pieniężnego</t>
  </si>
  <si>
    <t>VII</t>
  </si>
  <si>
    <t>a</t>
  </si>
  <si>
    <t>b</t>
  </si>
  <si>
    <t>c</t>
  </si>
  <si>
    <t>G</t>
  </si>
  <si>
    <t>H</t>
  </si>
  <si>
    <t>Przychody</t>
  </si>
  <si>
    <t>Tabela. Wskaźnik FNPV/C i FRR/C dla projektu</t>
  </si>
  <si>
    <t>Przychody w wyniku realizacji projektu (po uwzględnieniu ściągalności opłat)</t>
  </si>
  <si>
    <t>Koszty operacyjne (bez amortyzacji)</t>
  </si>
  <si>
    <t>Zmiany w kapitale obrotowym netto w fazie inwestycyjnej (w uzasadnionych przypadkach)</t>
  </si>
  <si>
    <t>Nakłady inwestycyjne na realizację projektu</t>
  </si>
  <si>
    <t>Nakłady odtworzeniowe w ramach projektu</t>
  </si>
  <si>
    <t>FNPV/C</t>
  </si>
  <si>
    <t>FRR/C</t>
  </si>
  <si>
    <t>Przepływy finansowe łącznie</t>
  </si>
  <si>
    <t>Zdyskontowane przepływy finansowe</t>
  </si>
  <si>
    <t>Przepływy finansowe</t>
  </si>
  <si>
    <t>Przekształcenie z cen rynkowych w ceny rozrachunkowe (ukryte) - korekta</t>
  </si>
  <si>
    <t>ERR</t>
  </si>
  <si>
    <t>Dodatnie zmiany w kapitale obrotowym netto w fazie inwestycyjnej</t>
  </si>
  <si>
    <t>Dodatnie korekty transferów</t>
  </si>
  <si>
    <t>Dodatnie przekształcenia z cen rynkowych w ceny rozrachunkowe</t>
  </si>
  <si>
    <t>Ujemne zmiany w kapitale obrotowym netto w fazie inwestycyjnej</t>
  </si>
  <si>
    <t>Ujemne korekty transferów</t>
  </si>
  <si>
    <t>Ujemne przekształcenia z cen rynkowych w ceny rozrachunkowe</t>
  </si>
  <si>
    <t>Przychody ze sprzedaży i zrównane z nimi</t>
  </si>
  <si>
    <t>Przychód ze sprzedaży produktów</t>
  </si>
  <si>
    <t>Zmiana stanu produktów</t>
  </si>
  <si>
    <t>Koszt wytworzenia produktów na własne potrzeby jednostki</t>
  </si>
  <si>
    <t>Przychód ze sprzedaży towarów i materiałów</t>
  </si>
  <si>
    <t>Koszty działalności operacyjnej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</si>
  <si>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</si>
  <si>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</si>
  <si>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</si>
  <si>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</si>
  <si>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</si>
  <si>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</si>
  <si>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</si>
  <si>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VIII</t>
  </si>
  <si>
    <t>Wartość sprzedanych towarów i materiałów</t>
  </si>
  <si>
    <t>Zysk/strata ze sprzedaży</t>
  </si>
  <si>
    <t>Zysk/Strata na działalności operacyjnej</t>
  </si>
  <si>
    <t>Zysk/Strata brutto na działalności gospodarczej</t>
  </si>
  <si>
    <t>Zyski nadzwyczajne</t>
  </si>
  <si>
    <t>Straty nadzwyczajne</t>
  </si>
  <si>
    <t>Zysk/Strata brutto</t>
  </si>
  <si>
    <t>Pozostałe obowiązkowe obciążenia</t>
  </si>
  <si>
    <t>Zysk/Strata netto</t>
  </si>
  <si>
    <t>Zaciągnięcie kolejnej transzy kredytu / pożyczki</t>
  </si>
  <si>
    <t>Nakłady inwestycyjne i odtworzeniowe na realizację projektu [w zł] (zgodnie z sekcją 3.1.3)</t>
  </si>
  <si>
    <t>Stawka amortyzacyjna</t>
  </si>
  <si>
    <t>Wartość początkowa</t>
  </si>
  <si>
    <t>…</t>
  </si>
  <si>
    <t>Łącznie</t>
  </si>
  <si>
    <t>Łącznie:</t>
  </si>
  <si>
    <t>Zaciągnięcie kolejnej transzy kredytu / pożyczki [w walucie kredytu]</t>
  </si>
  <si>
    <t>Wartość zakupu towarów, materiałów i energii w danym okresie</t>
  </si>
  <si>
    <t>Wartość usług obcych w danym okresie</t>
  </si>
  <si>
    <t>Przychody ze sprzedaży produktów i/lub towarów w danym okresie</t>
  </si>
  <si>
    <t>Tabela. Rachunek przepływów pieniężnych dla projektu w okresie realizacji i eksploatacji</t>
  </si>
  <si>
    <t>Zmiany w kapitale obrotowym netto w fazie inwestycyjnej</t>
  </si>
  <si>
    <t>Zmiany w kapitale obrotowym netto</t>
  </si>
  <si>
    <r>
      <t>Współczynnik dyskontowy dt=1/(1+r)</t>
    </r>
    <r>
      <rPr>
        <i/>
        <vertAlign val="superscript"/>
        <sz val="7"/>
        <rFont val="Verdana"/>
        <family val="2"/>
        <charset val="238"/>
      </rPr>
      <t>t</t>
    </r>
    <r>
      <rPr>
        <i/>
        <sz val="7"/>
        <rFont val="Verdana"/>
        <family val="2"/>
        <charset val="238"/>
      </rPr>
      <t xml:space="preserve"> gdzie (r= ….%) </t>
    </r>
  </si>
  <si>
    <t xml:space="preserve">Obliczenie kwoty pomocy metodą zysku operacyjnego  dla projektów objętych pomocą publiczną:  </t>
  </si>
  <si>
    <t>Źródła finansowania inwestycji do czasu otrzymania dotacji ze środków EFRR:</t>
  </si>
  <si>
    <t>Wyszczególnienie źródeł przychodów</t>
  </si>
  <si>
    <t>Aktywa łącznie</t>
  </si>
  <si>
    <t>Aktywa obrotowe</t>
  </si>
  <si>
    <t>Zysk zatrzymany z lat poprzednich</t>
  </si>
  <si>
    <t>Kapitał/fundusz własny</t>
  </si>
  <si>
    <t>Zobowiazania ogółem</t>
  </si>
  <si>
    <t>Zobowiązania krótkoterminowe</t>
  </si>
  <si>
    <t>EBIT (zysk przed spłatą odsetek i opodatkowaniem)</t>
  </si>
  <si>
    <t>Wskaźnik EM</t>
  </si>
  <si>
    <t>Koszty operacyjne projektu bez amortyzacji + nakłady odtworzeniowe</t>
  </si>
  <si>
    <t>Zdyskontowane koszty operacyjne projektu bez amortyzacji + zdyskontowane nakłady odtworzeniowe</t>
  </si>
  <si>
    <t>4.1.2. Warianty technologiczne</t>
  </si>
  <si>
    <t>Miara rezultatu (MR) / Efekt ekologiczny (EE), jakie..</t>
  </si>
  <si>
    <t>Finansowy współczynnik dyskontujący</t>
  </si>
  <si>
    <t>Tabela. Analiza wariantów projektu metodą DGC dla wariantu I</t>
  </si>
  <si>
    <t>Zdyskontowana miara rezultatu 1 (jeśli dotyczy)</t>
  </si>
  <si>
    <t>Zdyskontowana miara rezultatu 2 (jeśli dotyczy)</t>
  </si>
  <si>
    <t>Zdyskontowane nakłady odtworzeniowe</t>
  </si>
  <si>
    <t xml:space="preserve">Zdyskontowane koszty operacyjne (bez amortyzacji) </t>
  </si>
  <si>
    <t>Nakłady odtworzeniowe</t>
  </si>
  <si>
    <t>Suma zdyskontowanych kosztów i nakładów</t>
  </si>
  <si>
    <t>Suma zdyskontowanych MR/EE (w przypadku jednostek niepieniężnych suma MR/EE)</t>
  </si>
  <si>
    <t>DGC wariantu I</t>
  </si>
  <si>
    <t>Tabela. Analiza wariantów projektu metodą DGC dla wariantu II</t>
  </si>
  <si>
    <t>DGC wariantu II</t>
  </si>
  <si>
    <t>Tabela. Analiza wariantów projektu metodą DGC dla wariantu III</t>
  </si>
  <si>
    <t>DGC wariantu III</t>
  </si>
  <si>
    <t>Koszty operacyjne bez amortyzacji  (-)</t>
  </si>
  <si>
    <t>Tabela  Sytuacja finansowa jednostki razem z projektem (dotyczy jedynie jednostek samorządu terytorialnego)</t>
  </si>
  <si>
    <t>Tabela. Rachunek przepływów pieniężnych w okresie realizacji i eksploatacji projektu - wariant Wnioskodawca + projekt (nie dotyczy jednostek samorządu terytorialnego)</t>
  </si>
  <si>
    <t>w tym EBI</t>
  </si>
  <si>
    <t>Środki wspólnotowe</t>
  </si>
  <si>
    <t>Krajowe środki publiczne, w tym:</t>
  </si>
  <si>
    <t>środki własne z budżetu jednostek samorządu terytorialnego</t>
  </si>
  <si>
    <t>inne krajowe środki publiczne, w tym:</t>
  </si>
  <si>
    <t>Fundusz Pracy</t>
  </si>
  <si>
    <t>Państwowy Fundusz Rehabilitacji Osób Niepełnosprawnych</t>
  </si>
  <si>
    <t>Inne (w tym m.in. Dotacje celowe, WFOŚ)</t>
  </si>
  <si>
    <t>Prywatne</t>
  </si>
  <si>
    <t>Razem źródła finansowania</t>
  </si>
  <si>
    <t>Tabela  Sytuacja finansowa podmiotu razem z projektem (dotyczy jedynie przedsiębiorców)</t>
  </si>
  <si>
    <t xml:space="preserve">Dochody ogółem </t>
  </si>
  <si>
    <t>Dochody bieżące</t>
  </si>
  <si>
    <t>dochody z tytułu udziału we wpływach z podatku dochodowego od osób fizycznych</t>
  </si>
  <si>
    <t>dochody z tytułu udziału we wpływach z podatku dochodowego od osób prawnych</t>
  </si>
  <si>
    <t>podatki i opłaty</t>
  </si>
  <si>
    <t xml:space="preserve"> - w tym z podatku od nieruchomości</t>
  </si>
  <si>
    <t xml:space="preserve">  z subwencji ogólnej</t>
  </si>
  <si>
    <t>z tytułu dotacji i środków przeznaczonych na cele bieżące</t>
  </si>
  <si>
    <t xml:space="preserve">  Dochody majątkowe</t>
  </si>
  <si>
    <t xml:space="preserve">  ze sprzedaży majątku</t>
  </si>
  <si>
    <t xml:space="preserve">  z tytułu dotacji oraz środków przeznaczonych na inwestycje</t>
  </si>
  <si>
    <t>1.1.1</t>
  </si>
  <si>
    <t>1.1.2</t>
  </si>
  <si>
    <t>1.1.3</t>
  </si>
  <si>
    <t>1.1.3.1</t>
  </si>
  <si>
    <t>1.1.4</t>
  </si>
  <si>
    <t>1.1.5</t>
  </si>
  <si>
    <t>1.2.1</t>
  </si>
  <si>
    <t>1.2.2</t>
  </si>
  <si>
    <t>Wydatki ogółem</t>
  </si>
  <si>
    <t xml:space="preserve"> Wydatki bieżące</t>
  </si>
  <si>
    <t>z tytułu poręczeń i gwarancji</t>
  </si>
  <si>
    <t xml:space="preserve"> na spłatę przejętych zobowiązań samodzielnego publicznego zakładu opieki zdrowotnej przekształconego na zasadach określonych w przepisach  o działalności leczniczej, w wysokości w jakiej nie podlegają sfinansowaniu dotacją z budżetu państwa</t>
  </si>
  <si>
    <t xml:space="preserve"> wydatki na obsługę długu</t>
  </si>
  <si>
    <t xml:space="preserve"> Wydatki majątkowe</t>
  </si>
  <si>
    <t>2.1.1</t>
  </si>
  <si>
    <t>2.1.1.1</t>
  </si>
  <si>
    <t>2.1.2</t>
  </si>
  <si>
    <t>2.1.3</t>
  </si>
  <si>
    <t>2.1.3.1</t>
  </si>
  <si>
    <t>2.1.3.1.2</t>
  </si>
  <si>
    <t>2.1.3.1.1</t>
  </si>
  <si>
    <t>Wynik budżetu [1 - 2]</t>
  </si>
  <si>
    <t>Przychody budżetu</t>
  </si>
  <si>
    <t>Nadwyżka budżetowa z lat ubiegłych</t>
  </si>
  <si>
    <t>w tym na pokrycie deficytu budżetu</t>
  </si>
  <si>
    <t>Kredyty, pożyczki, emisja papierów wartościowych</t>
  </si>
  <si>
    <t>Inne przychody niezwiązane z zaciągnięciem długu</t>
  </si>
  <si>
    <t>4.1.1</t>
  </si>
  <si>
    <t>4.2.1</t>
  </si>
  <si>
    <t>4.3.1</t>
  </si>
  <si>
    <t>4.4</t>
  </si>
  <si>
    <t>4.4.1</t>
  </si>
  <si>
    <t>Rozchody budżetu</t>
  </si>
  <si>
    <t>Spłaty rat kapitałowych kredytów i pożyczek oraz wykup papierów wartościowych</t>
  </si>
  <si>
    <t xml:space="preserve"> Inne rozchody niezwiązane ze spłatą długu</t>
  </si>
  <si>
    <t>5.1.1</t>
  </si>
  <si>
    <t>5.1.1.1</t>
  </si>
  <si>
    <t>5.1.1.2</t>
  </si>
  <si>
    <t>5.1.1.3</t>
  </si>
  <si>
    <t>5.2</t>
  </si>
  <si>
    <t>Kwota długu</t>
  </si>
  <si>
    <t>8.1</t>
  </si>
  <si>
    <t>8.2</t>
  </si>
  <si>
    <t>Różnica między dochodami bieżącymi a  wydatkami bieżącymi</t>
  </si>
  <si>
    <t>Wskaźnik spłaty zobowiązań</t>
  </si>
  <si>
    <t xml:space="preserve">Wskaźnik dochodów bieżących powiększonych o dochody ze sprzedaży majątku oraz pomniejszonych o wydatki bieżące, do dochodów budżetu, ustalony dla danego roku (wskaźnik jednoroczny) </t>
  </si>
  <si>
    <t>9.1</t>
  </si>
  <si>
    <t>9.2</t>
  </si>
  <si>
    <t>9.3</t>
  </si>
  <si>
    <t>9.4</t>
  </si>
  <si>
    <t>9.5</t>
  </si>
  <si>
    <t>9.6</t>
  </si>
  <si>
    <t>9.7</t>
  </si>
  <si>
    <t>9.6.1</t>
  </si>
  <si>
    <t>9.7.1</t>
  </si>
  <si>
    <t>Przeznaczenie prognozowanej nadwyżki budżetowej</t>
  </si>
  <si>
    <t xml:space="preserve">Spłaty kredytów, pożyczek i wykup papierów wartościowych </t>
  </si>
  <si>
    <t>Wydatki bieżące na wynagrodzenia i składki od nich naliczane</t>
  </si>
  <si>
    <t xml:space="preserve">Wydatki związane z funkcjonowaniem organów jednostki samorządu terytorialnego </t>
  </si>
  <si>
    <t>z tego bieżące</t>
  </si>
  <si>
    <t>z tego majątkowe</t>
  </si>
  <si>
    <t>Wydatki inwestycyjne kontynuowane</t>
  </si>
  <si>
    <t>Nowe wydatki inwestycyjne</t>
  </si>
  <si>
    <t xml:space="preserve">Wydatki majątkowe w formie dotacji </t>
  </si>
  <si>
    <t>10.1</t>
  </si>
  <si>
    <t>Informacje uzupełniające o wybranych rodzajach wydatków budżetowych</t>
  </si>
  <si>
    <t>11.1</t>
  </si>
  <si>
    <t>11.2</t>
  </si>
  <si>
    <t>11.3</t>
  </si>
  <si>
    <t>11.3.1</t>
  </si>
  <si>
    <t>11.3.2</t>
  </si>
  <si>
    <t>11.4</t>
  </si>
  <si>
    <t>11.5</t>
  </si>
  <si>
    <t>11.6</t>
  </si>
  <si>
    <t>12.1</t>
  </si>
  <si>
    <t>12.1.1</t>
  </si>
  <si>
    <t>12.1.1.1</t>
  </si>
  <si>
    <t>12.2</t>
  </si>
  <si>
    <t>12.2.1</t>
  </si>
  <si>
    <t>12.2.1.1</t>
  </si>
  <si>
    <t>12.3</t>
  </si>
  <si>
    <t>12.3.1</t>
  </si>
  <si>
    <t>12.3.2</t>
  </si>
  <si>
    <t xml:space="preserve">w związku z już zawartą umową na realizację programu, projektu lub zadania </t>
  </si>
  <si>
    <t>w związku z już zawartą umową na realizację programu, projektu lub zadania</t>
  </si>
  <si>
    <t>12.4</t>
  </si>
  <si>
    <t>12.4.1</t>
  </si>
  <si>
    <t>12.4.2</t>
  </si>
  <si>
    <t>12.5</t>
  </si>
  <si>
    <t>12.5.1</t>
  </si>
  <si>
    <t>12.6</t>
  </si>
  <si>
    <t>12.6.1</t>
  </si>
  <si>
    <t>12.7</t>
  </si>
  <si>
    <t>12.7.1</t>
  </si>
  <si>
    <t xml:space="preserve"> Kwota zobowiązań wynikających z przejęcia przez jednostkę samorządu terytorialnego zobowiązań po likwidowanych i przekształcanych samodzielnych zakładach opieki zdrowotnej</t>
  </si>
  <si>
    <t xml:space="preserve"> Dochody budżetowe z tytułu dotacji celowej z budżetu państwa, o której mowa w art. 196 ustawy z  dnia 15 kwietnia 2011 r.  o działalności leczniczej (Dz. U. z 2013 r. poz. 217, z późn. zm.)</t>
  </si>
  <si>
    <t xml:space="preserve">Kwoty dotyczące przejęcia i spłaty zobowiązań po samodzielnych publicznych zakładach opieki zdrowotnej oraz pokrycia ujemnego wyniku </t>
  </si>
  <si>
    <t>12.8</t>
  </si>
  <si>
    <t>12.8.1</t>
  </si>
  <si>
    <t>13.1</t>
  </si>
  <si>
    <t>13.2</t>
  </si>
  <si>
    <t>13.3</t>
  </si>
  <si>
    <t>13.4</t>
  </si>
  <si>
    <t>13.5</t>
  </si>
  <si>
    <t>13.6</t>
  </si>
  <si>
    <t>13.7</t>
  </si>
  <si>
    <t>Wydatki na spłatę przejętych zobowiązań samodzielnego publicznego zakładu opieki zdrowotnej przekształconego na zasadach określonych w przepisach  o działalności leczniczej</t>
  </si>
  <si>
    <t xml:space="preserve"> Wydatki na spłatę przejętych zobowiązań samodzielnego publicznego zakładu opieki zdrowotnej likwidowanego na zasadach określonych w przepisach  o działalności leczniczej</t>
  </si>
  <si>
    <t>Wydatki na spłatę zobowiązań samodzielnego publicznego zakładu opieki zdrowotnej przejętych do końca 2011 r. na podstawie przepisów o zakładach opieki zdrowotnej</t>
  </si>
  <si>
    <t>Wydatki bieżące na pokrycie ujemnego wyniku finansowego samodzielnego publicznego zakładu opieki zdrowotnej</t>
  </si>
  <si>
    <t>Dane uzupełniające o długu i jego spłacie</t>
  </si>
  <si>
    <t>Spłaty rat kapitałowych oraz wykup papierów wartościowych, o których mowa w pkt. 5.1., wynikające wyłącznie z tytułu zobowiązań już zaciągniętych</t>
  </si>
  <si>
    <t>Kwota długu, którego planowana spłata dokona się z wydatków budżetu</t>
  </si>
  <si>
    <t xml:space="preserve"> Wydatki zmniejszające dług</t>
  </si>
  <si>
    <t>spłata zobowiązań wymagalnych z lat poprzednich, innych niż w poz. 14.3.3</t>
  </si>
  <si>
    <t xml:space="preserve">  związane z umowami zaliczanymi do tytułów dłużnych wliczanych do państwowego długu publicznego</t>
  </si>
  <si>
    <t xml:space="preserve">  wypłaty z tytułu wymagalnych poręczeń i gwarancji</t>
  </si>
  <si>
    <t>Wynik operacji niekasowych wpływających na kwotę długu ( m.in. umorzenia, różnice kursowe)</t>
  </si>
  <si>
    <t>14.1</t>
  </si>
  <si>
    <t>14.2</t>
  </si>
  <si>
    <t>14.3</t>
  </si>
  <si>
    <t>14.3.1</t>
  </si>
  <si>
    <t>14.3.2</t>
  </si>
  <si>
    <t>14.3.3</t>
  </si>
  <si>
    <t>14.4</t>
  </si>
  <si>
    <t>Dane dotyczące emitowanych obligacji przychodowych</t>
  </si>
  <si>
    <t>Środki z przedsięwzięcia gromadzone na rachunku bankowym, w tym:</t>
  </si>
  <si>
    <t>15.1</t>
  </si>
  <si>
    <t>15.2</t>
  </si>
  <si>
    <t>15.1.1</t>
  </si>
  <si>
    <t>środki na zaspokojenie roszczeń obligatariuszy</t>
  </si>
  <si>
    <t xml:space="preserve">w tym gwarancje i poręczenia podlegające wyłączeniu z limitu spłaty zobowiązań, o którym mowa w art. 243 ufp </t>
  </si>
  <si>
    <t xml:space="preserve">odsetki i dyskonto określone w art. 243 ust. 1 ufp  </t>
  </si>
  <si>
    <t xml:space="preserve">w tym odsetki i dyskonto podlegające wyłączeniu z limitu spłaty zobowiązań, o którym mowa w art. 243 ufp , w terminie nie dłuższym niż 90 dni po zakończeniu programu, projektu lub zadania i otrzymaniu refundacji z tych środków (bez odsetek i dyskonta od zobowiązań na wkład krajowy) </t>
  </si>
  <si>
    <t xml:space="preserve">w tym odsetki i dyskonto podlegające wyłączeniu z limitu spłaty zobowiązań, o którym mowa w art. 243 ufp, z tytułu zobowiązań  zaciągniętych na wkład krajowy
</t>
  </si>
  <si>
    <t>Wolne środki, o których mowa w art. 217 ust.2 pkt 6 ufp</t>
  </si>
  <si>
    <t>w tym łączna kwota przypadających na dany rok kwot ustawowych wyłączeń z limitu spłaty zobowiązań, o którym mowa w art. 243 ufp</t>
  </si>
  <si>
    <t>z tego kwota przypadających na dany rok kwot ustawowych wyłączeń określonych w art. 243 ust. 3 ufp</t>
  </si>
  <si>
    <t>z tego kwota przypadających na dany rok kwot ustawowych wyłączeń określonych w art. 243 ust. 3a ufp</t>
  </si>
  <si>
    <t>z tego kwota przypadających na dany rok kwot ustawowych wyłączeń innych niż określone w art. 243 ufp</t>
  </si>
  <si>
    <t>Kwota zobowiązań wynikających z przejęcia przez jednostkę samorządu terytorialnego zobowiązań po likwidowanych i przekształcanych jednostkach zaliczanych do sektora finansów publicznych</t>
  </si>
  <si>
    <t>Relacja zrównoważenia wydatków bieżących, o której mowa w art. 242 ufp</t>
  </si>
  <si>
    <t>Wskaźnik planowanej łącznej kwoty spłaty zobowiązań, o której mowa w art. 243 ust. 1 ufp do dochodów, bez uwzględnienia zobowiązań związku współtworzonego przez jednostkę samorządu terytorialnego  i bez uwzględniania ustawowych wyłączeń przypadających na dany rok.</t>
  </si>
  <si>
    <t>Wskaźnik planowanej łącznej kwoty spłaty zobowiązań, o której mowa w art. 243 ust. 1 ufp do dochodów, bez uwzględnienia zobowiązań związku współtworzonego przez jednostkę samorządu terytorialnego, po uwzględnieniu ustawowych wyłączeń przypadających na dany rok</t>
  </si>
  <si>
    <t>Kwota zobowiązań związku współtworzonego przez jednostkę samorządu terytorialnego przypadających do spłaty w danym roku budżetowym, podlegająca doliczeniu zgodnie z art. 244 ufp</t>
  </si>
  <si>
    <t>Wskaźnik planowanej łącznej kwoty spłaty zobowiązań, o której mowa w art. 243 ust. 1 ufp do dochodów, po uwzględnieniu zobowiązań związku współtworzonego przez jednostkę samorządu terytorialnego oraz po uwzględnieniu ustawowych wyłączeń przypadających na dany rok</t>
  </si>
  <si>
    <t>Dopuszczalny wskaźnik spłaty zobowiązań określony w art. 243 ufp, po uwzględnieniu ustawowych wyłączeń, obliczony w oparciu o plan 3 kwartału roku poprzedzającego pierwszy rok prognozy (wskaźnik ustalony w oparciu o średnią arytmetyczną z 3 poprzednich lat)</t>
  </si>
  <si>
    <t>Dopuszczalny wskaźnik spłaty zobowiązań określony w art. 243 ufp, po uwzględnieniu ustawowych wyłączeń, obliczony w oparciu o wykonanie roku poprzedzającego pierwszy rok prognozy (wskaźnik ustalony w oparciu o średnią arytmetyczną z 3 poprzednich lat)</t>
  </si>
  <si>
    <t>Informacja o spełnieniu wskaźnika spłaty zobowiązań określonego w art. 243 ufp, po uwzględnieniu zobowiązań związku współtworzonego przez jednostkę samorządu terytorialnego oraz po uwzględnieniu ustawowych wyłączeń, obliczonego w oparciu o plan 3 kwartałów roku poprzedzającego rok budżetowy</t>
  </si>
  <si>
    <t>Informacja o spełnieniu wskaźnika spłaty zobowiązań określonego w art. 243 ufp, po uwzględnieniu zobowiązań związku współtworzonego przez jednostkę samorządu terytorialnego oraz po uwzględnieniu ustawowych wyłączeń, obliczonego w oparciu o wykonanie roku poprzedzającego rok budżetowy</t>
  </si>
  <si>
    <t>Wydatki objęte limitem, o którym mowa w art. 226 ust. 3 pkt 4 ufp</t>
  </si>
  <si>
    <t>Finansowanie programów, projektów lub zadań realizowanych z udziałem środków, o których mowa w art. 5 ust. 1 pkt 2 i 3 ufp</t>
  </si>
  <si>
    <t>Dochody bieżące  na programy, projekty lub zadania finansowane z udziałem środków, o których mowa w art. 5 ust. 1 pkt 2 i 3 ufp</t>
  </si>
  <si>
    <t>w tym środki określone w art. 5 ust. 1 pkt 2 ufp</t>
  </si>
  <si>
    <t>w tym środki określone w art. 5 ust. 1 pkt 2 ufp wynikające wyłącznie z  zawartych umów na realizację programu, projektu lub zadania</t>
  </si>
  <si>
    <t>Dochody majątkowe  na programy, projekty lub zadania finansowane z udziałem środków, o których mowa w art. 5 ust. 1 pkt 2 i 3 ufp</t>
  </si>
  <si>
    <t>w tym środki określone w art. 5 ust. 1 pkt 2 ufp wynikające wyłącznie z zawartych umów na realizację programu, projektu lub zadania</t>
  </si>
  <si>
    <t xml:space="preserve"> Wydatki bieżące na programy, projekty lub zadania finansowane z udziałem środków, o których mowa w art. 5 ust. 1 pkt 2 i 3 ufp</t>
  </si>
  <si>
    <t>w tym finansowane środkami określonymi w art. 5 ust. 1 pkt 2 ufp</t>
  </si>
  <si>
    <t>Wydatki bieżące na realizację programu, projektu lub zadania wynikające wyłącznie z zawartych umów z podmiotem dysponującym środkami, o których mowa w art. 5 ust. 1 pkt 2 ufp</t>
  </si>
  <si>
    <t>Wydatki majątkowe na programy, projekty lub zadania finansowane z udziałem środków, o których mowa w art. 5 ust. 1 pkt 2 i 3 ufp</t>
  </si>
  <si>
    <t>Wydatki majątkowe na realizację programu, projektu lub zadania wynikające wyłącznie z zawartych umów z podmiotem dysponującym środkami, o których mowa w art. 5 ust. 1 pkt 2 ufp</t>
  </si>
  <si>
    <t xml:space="preserve">Wydatki na wkład krajowy w związku z umową na realizację programu, projektu lub zadania finansowanego z udziałem środków, o których mowa w art. 5 ust. 1 pkt 2 ufp bez względu na stopień finansowania tymi środkami </t>
  </si>
  <si>
    <t>Wydatki na wkład krajowy w związku z zawartą po dniu 1 stycznia 2013 r. umową na realizację programu, projektu lub zadania finansowanego w co najmniej 60% środkami, o których mowa w art. 5 ust. 1 pkt 2 ufp</t>
  </si>
  <si>
    <t xml:space="preserve">Przychody z tytułu kredytów, pożyczek, emisji papierów wartościowych powstające w związku z umową na realizację programu, projektu lub zadania finansowanego z udziałem środków, o których mowa w art. 5 ust. 1 pkt 2 ufp bez względu na stopień finansowania tymi środkami </t>
  </si>
  <si>
    <t>Przychody z tytułu kredytów, pożyczek, emisji papierów wartościowych powstające w związku z zawartą po dniu 1 stycznia 2013 r. umową na realizację programu, projektu lub zadania finansowanego w co najmniej 60% środkami, o których mowa w art. 5 ust. 1 pkt 2 ufp</t>
  </si>
  <si>
    <t>z tytułu świadczenia emitenta należnego obligatariuszom, nieuwzględnione w limicie spłaty zobowiązań, o którym mowa w art. 243 ufp</t>
  </si>
  <si>
    <t>Różnica między dochodami bieżącymi, skorygowanymi o środki a wydatkami bieżącymi, pomniejszonymi o wydatki na spłatę przejętych zobowiązań samodzielnego publicznego zakładu opieki zdrowotnej przekształconego na zasadach określonych w przepisach  o działalności leczniczej, w wysokości w jakiej nie podlegają sfinansowaniu dotacją z budżetu państwa</t>
  </si>
  <si>
    <t>5.10. Analiza finansowa projektów hybrydowych</t>
  </si>
  <si>
    <t>Tabela. Wskaźnik  FRR(Kp)</t>
  </si>
  <si>
    <t>Nakłady poniesione przez partnera prywatnego na realizację projektu</t>
  </si>
  <si>
    <t>Koszty finansowania, w tym odsetki</t>
  </si>
  <si>
    <t>Spłaty kredytów</t>
  </si>
  <si>
    <t>FRR(Kp)</t>
  </si>
  <si>
    <t>Tabela. Szczegółowe kalkulacje dotyczące efektów zewnętrznych</t>
  </si>
</sst>
</file>

<file path=xl/styles.xml><?xml version="1.0" encoding="utf-8"?>
<styleSheet xmlns="http://schemas.openxmlformats.org/spreadsheetml/2006/main">
  <numFmts count="8">
    <numFmt numFmtId="43" formatCode="_-* #,##0.00\ _z_ł_-;\-* #,##0.00\ _z_ł_-;_-* &quot;-&quot;??\ _z_ł_-;_-@_-"/>
    <numFmt numFmtId="164" formatCode="#,##0.0"/>
    <numFmt numFmtId="165" formatCode="#,##0.000"/>
    <numFmt numFmtId="166" formatCode="#,##0.0;[Red]\-#,##0.0"/>
    <numFmt numFmtId="167" formatCode="yyyy/mm/dd;@"/>
    <numFmt numFmtId="168" formatCode="#,##0_ ;[Red]\-#,##0\ "/>
    <numFmt numFmtId="169" formatCode="#,##0.00_ ;[Red]\-#,##0.00\ "/>
    <numFmt numFmtId="170" formatCode="#,##0.00_ ;\-#,##0.00\ "/>
  </numFmts>
  <fonts count="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 PL"/>
    </font>
    <font>
      <b/>
      <i/>
      <sz val="14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6"/>
      <name val="PL President"/>
      <charset val="238"/>
    </font>
    <font>
      <i/>
      <sz val="10"/>
      <name val="Times New Roman CE"/>
      <family val="1"/>
      <charset val="238"/>
    </font>
    <font>
      <b/>
      <i/>
      <u/>
      <sz val="18"/>
      <name val="Times New Roman CE"/>
      <charset val="238"/>
    </font>
    <font>
      <i/>
      <sz val="7"/>
      <name val="Verdana"/>
      <family val="2"/>
      <charset val="238"/>
    </font>
    <font>
      <b/>
      <i/>
      <sz val="7"/>
      <name val="Verdana"/>
      <family val="2"/>
      <charset val="238"/>
    </font>
    <font>
      <b/>
      <sz val="7"/>
      <name val="Verdana"/>
      <family val="2"/>
      <charset val="238"/>
    </font>
    <font>
      <sz val="7"/>
      <name val="Verdana"/>
      <family val="2"/>
      <charset val="238"/>
    </font>
    <font>
      <i/>
      <sz val="7"/>
      <color indexed="63"/>
      <name val="Verdana"/>
      <family val="2"/>
      <charset val="238"/>
    </font>
    <font>
      <b/>
      <i/>
      <sz val="7"/>
      <color indexed="63"/>
      <name val="Verdana"/>
      <family val="2"/>
      <charset val="238"/>
    </font>
    <font>
      <b/>
      <sz val="14"/>
      <name val="Verdana"/>
      <family val="2"/>
      <charset val="238"/>
    </font>
    <font>
      <b/>
      <i/>
      <sz val="14"/>
      <color indexed="63"/>
      <name val="Verdana"/>
      <family val="2"/>
      <charset val="238"/>
    </font>
    <font>
      <b/>
      <sz val="14"/>
      <color indexed="63"/>
      <name val="Verdana"/>
      <family val="2"/>
      <charset val="238"/>
    </font>
    <font>
      <b/>
      <sz val="7"/>
      <color indexed="9"/>
      <name val="Verdana"/>
      <family val="2"/>
      <charset val="238"/>
    </font>
    <font>
      <b/>
      <i/>
      <sz val="7"/>
      <color indexed="9"/>
      <name val="Verdana"/>
      <family val="2"/>
      <charset val="238"/>
    </font>
    <font>
      <b/>
      <sz val="6"/>
      <name val="Verdana"/>
      <family val="2"/>
      <charset val="238"/>
    </font>
    <font>
      <i/>
      <sz val="6"/>
      <name val="Verdana"/>
      <family val="2"/>
      <charset val="238"/>
    </font>
    <font>
      <b/>
      <i/>
      <sz val="6"/>
      <name val="Verdana"/>
      <family val="2"/>
      <charset val="238"/>
    </font>
    <font>
      <sz val="10"/>
      <name val="Arial"/>
      <family val="2"/>
      <charset val="238"/>
    </font>
    <font>
      <strike/>
      <sz val="7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b/>
      <sz val="14"/>
      <color rgb="FFFF0000"/>
      <name val="Verdana"/>
      <family val="2"/>
      <charset val="238"/>
    </font>
    <font>
      <sz val="7"/>
      <color rgb="FFFF0000"/>
      <name val="Verdana"/>
      <family val="2"/>
      <charset val="238"/>
    </font>
    <font>
      <strike/>
      <sz val="7"/>
      <color rgb="FFFF0000"/>
      <name val="Cambria"/>
      <family val="1"/>
      <charset val="238"/>
    </font>
    <font>
      <b/>
      <strike/>
      <sz val="7"/>
      <color rgb="FFFF0000"/>
      <name val="Cambria"/>
      <family val="1"/>
      <charset val="238"/>
    </font>
    <font>
      <i/>
      <strike/>
      <sz val="7"/>
      <color rgb="FFFF0000"/>
      <name val="Cambria"/>
      <family val="1"/>
      <charset val="238"/>
    </font>
    <font>
      <i/>
      <strike/>
      <sz val="6"/>
      <color rgb="FFFF0000"/>
      <name val="Cambria"/>
      <family val="1"/>
      <charset val="238"/>
    </font>
    <font>
      <strike/>
      <sz val="11"/>
      <color rgb="FFFF0000"/>
      <name val="Cambria"/>
      <family val="1"/>
      <charset val="238"/>
    </font>
    <font>
      <strike/>
      <sz val="9"/>
      <color rgb="FFFF0000"/>
      <name val="Cambria"/>
      <family val="1"/>
      <charset val="238"/>
    </font>
    <font>
      <b/>
      <strike/>
      <sz val="11"/>
      <color rgb="FFFF0000"/>
      <name val="Cambria"/>
      <family val="1"/>
      <charset val="238"/>
    </font>
    <font>
      <strike/>
      <sz val="8"/>
      <color rgb="FFFF0000"/>
      <name val="Cambria"/>
      <family val="1"/>
      <charset val="238"/>
    </font>
    <font>
      <b/>
      <strike/>
      <sz val="14"/>
      <color rgb="FFFF0000"/>
      <name val="Cambria"/>
      <family val="1"/>
      <charset val="238"/>
    </font>
    <font>
      <b/>
      <i/>
      <strike/>
      <sz val="7"/>
      <color rgb="FFFF0000"/>
      <name val="Cambria"/>
      <family val="1"/>
      <charset val="238"/>
    </font>
    <font>
      <b/>
      <strike/>
      <sz val="14"/>
      <color rgb="FFFF0000"/>
      <name val="Verdana"/>
      <family val="2"/>
      <charset val="238"/>
    </font>
    <font>
      <b/>
      <i/>
      <strike/>
      <sz val="7"/>
      <color rgb="FFFF0000"/>
      <name val="Verdana"/>
      <family val="2"/>
      <charset val="238"/>
    </font>
    <font>
      <b/>
      <strike/>
      <sz val="7"/>
      <color rgb="FFFF0000"/>
      <name val="Verdana"/>
      <family val="2"/>
      <charset val="238"/>
    </font>
    <font>
      <strike/>
      <sz val="7"/>
      <color rgb="FFFF0000"/>
      <name val="Verdana"/>
      <family val="2"/>
      <charset val="238"/>
    </font>
    <font>
      <i/>
      <strike/>
      <sz val="6"/>
      <color rgb="FFFF0000"/>
      <name val="Verdana"/>
      <family val="2"/>
      <charset val="238"/>
    </font>
    <font>
      <i/>
      <strike/>
      <sz val="7"/>
      <color rgb="FFFF0000"/>
      <name val="Verdana"/>
      <family val="2"/>
      <charset val="238"/>
    </font>
    <font>
      <sz val="10"/>
      <name val="Arial CE"/>
      <family val="2"/>
      <charset val="238"/>
    </font>
    <font>
      <b/>
      <sz val="7"/>
      <color indexed="63"/>
      <name val="Verdana"/>
      <family val="2"/>
      <charset val="238"/>
    </font>
    <font>
      <sz val="7"/>
      <color indexed="8"/>
      <name val="Verdana"/>
      <family val="2"/>
      <charset val="238"/>
    </font>
    <font>
      <sz val="14"/>
      <name val="Verdana"/>
      <family val="2"/>
      <charset val="238"/>
    </font>
    <font>
      <i/>
      <vertAlign val="superscript"/>
      <sz val="7"/>
      <name val="Verdana"/>
      <family val="2"/>
      <charset val="238"/>
    </font>
    <font>
      <b/>
      <sz val="7"/>
      <color rgb="FFFF0000"/>
      <name val="Verdana"/>
      <family val="2"/>
      <charset val="238"/>
    </font>
    <font>
      <b/>
      <sz val="7"/>
      <color indexed="8"/>
      <name val="Verdana"/>
      <family val="2"/>
      <charset val="238"/>
    </font>
    <font>
      <b/>
      <sz val="10"/>
      <name val="Arial CE"/>
      <charset val="238"/>
    </font>
    <font>
      <b/>
      <u/>
      <sz val="10"/>
      <name val="Arial CE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5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499984740745262"/>
        <bgColor indexed="49"/>
      </patternFill>
    </fill>
    <fill>
      <patternFill patternType="solid">
        <fgColor theme="0" tint="-0.249977111117893"/>
        <bgColor indexed="3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5">
    <xf numFmtId="0" fontId="0" fillId="0" borderId="0"/>
    <xf numFmtId="166" fontId="3" fillId="0" borderId="0"/>
    <xf numFmtId="14" fontId="4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/>
    <xf numFmtId="0" fontId="26" fillId="0" borderId="0"/>
    <xf numFmtId="0" fontId="7" fillId="0" borderId="0"/>
    <xf numFmtId="9" fontId="2" fillId="0" borderId="0" applyFont="0" applyFill="0" applyBorder="0" applyAlignment="0" applyProtection="0"/>
    <xf numFmtId="0" fontId="8" fillId="0" borderId="0">
      <alignment horizontal="centerContinuous"/>
    </xf>
    <xf numFmtId="0" fontId="9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0" borderId="0"/>
  </cellStyleXfs>
  <cellXfs count="605">
    <xf numFmtId="0" fontId="0" fillId="0" borderId="0" xfId="0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49" fontId="15" fillId="2" borderId="0" xfId="0" applyNumberFormat="1" applyFont="1" applyFill="1" applyAlignment="1">
      <alignment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3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49" fontId="18" fillId="2" borderId="0" xfId="0" applyNumberFormat="1" applyFont="1" applyFill="1" applyAlignment="1">
      <alignment vertical="center"/>
    </xf>
    <xf numFmtId="49" fontId="15" fillId="2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49" fontId="14" fillId="2" borderId="0" xfId="8" applyNumberFormat="1" applyFont="1" applyFill="1" applyBorder="1" applyAlignment="1">
      <alignment vertical="center" wrapText="1"/>
    </xf>
    <xf numFmtId="49" fontId="14" fillId="0" borderId="1" xfId="8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13" fillId="0" borderId="1" xfId="0" applyNumberFormat="1" applyFont="1" applyBorder="1" applyAlignment="1">
      <alignment vertical="center" wrapText="1"/>
    </xf>
    <xf numFmtId="3" fontId="13" fillId="2" borderId="0" xfId="8" applyNumberFormat="1" applyFont="1" applyFill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3" fontId="12" fillId="2" borderId="0" xfId="0" applyNumberFormat="1" applyFont="1" applyFill="1" applyAlignment="1">
      <alignment vertical="center"/>
    </xf>
    <xf numFmtId="3" fontId="13" fillId="2" borderId="1" xfId="0" applyNumberFormat="1" applyFont="1" applyFill="1" applyBorder="1" applyAlignment="1">
      <alignment vertical="center" wrapText="1"/>
    </xf>
    <xf numFmtId="3" fontId="13" fillId="0" borderId="1" xfId="8" applyNumberFormat="1" applyFont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9" fontId="15" fillId="0" borderId="3" xfId="0" applyNumberFormat="1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10" fontId="13" fillId="0" borderId="1" xfId="8" applyNumberFormat="1" applyFont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164" fontId="13" fillId="0" borderId="1" xfId="8" applyNumberFormat="1" applyFont="1" applyBorder="1" applyAlignment="1">
      <alignment vertical="center" wrapText="1"/>
    </xf>
    <xf numFmtId="3" fontId="13" fillId="0" borderId="1" xfId="8" applyNumberFormat="1" applyFont="1" applyBorder="1" applyAlignment="1">
      <alignment horizontal="right" vertical="center" wrapText="1"/>
    </xf>
    <xf numFmtId="167" fontId="13" fillId="0" borderId="1" xfId="8" applyNumberFormat="1" applyFont="1" applyBorder="1" applyAlignment="1">
      <alignment vertical="center" wrapText="1"/>
    </xf>
    <xf numFmtId="167" fontId="13" fillId="2" borderId="1" xfId="8" applyNumberFormat="1" applyFont="1" applyFill="1" applyBorder="1" applyAlignment="1">
      <alignment vertical="center" wrapText="1"/>
    </xf>
    <xf numFmtId="0" fontId="13" fillId="2" borderId="0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horizontal="center" vertical="center" wrapText="1"/>
    </xf>
    <xf numFmtId="4" fontId="13" fillId="2" borderId="0" xfId="8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vertical="center" wrapText="1"/>
    </xf>
    <xf numFmtId="3" fontId="10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left" vertical="center" wrapText="1"/>
    </xf>
    <xf numFmtId="168" fontId="13" fillId="0" borderId="1" xfId="0" applyNumberFormat="1" applyFont="1" applyBorder="1" applyAlignment="1">
      <alignment vertical="center" wrapText="1"/>
    </xf>
    <xf numFmtId="168" fontId="12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3" fontId="21" fillId="2" borderId="0" xfId="0" applyNumberFormat="1" applyFont="1" applyFill="1" applyBorder="1" applyAlignment="1">
      <alignment horizontal="center" vertical="center" wrapText="1"/>
    </xf>
    <xf numFmtId="168" fontId="13" fillId="0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 indent="1"/>
    </xf>
    <xf numFmtId="0" fontId="13" fillId="2" borderId="1" xfId="0" applyFont="1" applyFill="1" applyBorder="1" applyAlignment="1">
      <alignment horizontal="left" vertical="center" wrapText="1" indent="2"/>
    </xf>
    <xf numFmtId="0" fontId="13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3" fillId="0" borderId="2" xfId="8" applyNumberFormat="1" applyFont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vertical="center" wrapText="1"/>
    </xf>
    <xf numFmtId="43" fontId="13" fillId="0" borderId="1" xfId="3" applyFont="1" applyBorder="1" applyAlignment="1">
      <alignment vertical="center" wrapText="1"/>
    </xf>
    <xf numFmtId="43" fontId="12" fillId="0" borderId="16" xfId="3" applyFont="1" applyBorder="1" applyAlignment="1">
      <alignment vertical="center" wrapText="1"/>
    </xf>
    <xf numFmtId="43" fontId="12" fillId="0" borderId="1" xfId="3" applyFont="1" applyFill="1" applyBorder="1" applyAlignment="1">
      <alignment horizontal="center" vertical="center" wrapText="1"/>
    </xf>
    <xf numFmtId="43" fontId="12" fillId="0" borderId="2" xfId="3" applyFont="1" applyFill="1" applyBorder="1" applyAlignment="1">
      <alignment horizontal="center" vertical="center" wrapText="1"/>
    </xf>
    <xf numFmtId="3" fontId="10" fillId="0" borderId="8" xfId="0" applyNumberFormat="1" applyFont="1" applyBorder="1" applyAlignment="1">
      <alignment vertical="center" wrapText="1"/>
    </xf>
    <xf numFmtId="0" fontId="13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3" fillId="0" borderId="1" xfId="11" applyFont="1" applyFill="1" applyBorder="1" applyAlignment="1">
      <alignment vertical="center" wrapText="1"/>
    </xf>
    <xf numFmtId="49" fontId="14" fillId="0" borderId="1" xfId="11" applyNumberFormat="1" applyFont="1" applyFill="1" applyBorder="1" applyAlignment="1">
      <alignment vertical="center" wrapText="1"/>
    </xf>
    <xf numFmtId="0" fontId="13" fillId="0" borderId="1" xfId="11" applyFont="1" applyFill="1" applyBorder="1" applyAlignment="1">
      <alignment horizontal="center" vertical="center"/>
    </xf>
    <xf numFmtId="0" fontId="13" fillId="8" borderId="1" xfId="11" applyFont="1" applyFill="1" applyBorder="1" applyAlignment="1">
      <alignment vertical="center" wrapText="1"/>
    </xf>
    <xf numFmtId="0" fontId="13" fillId="8" borderId="1" xfId="11" applyFont="1" applyFill="1" applyBorder="1" applyAlignment="1">
      <alignment horizontal="center" vertical="center"/>
    </xf>
    <xf numFmtId="3" fontId="29" fillId="6" borderId="0" xfId="8" applyNumberFormat="1" applyFont="1" applyFill="1" applyBorder="1" applyAlignment="1">
      <alignment vertical="center" wrapText="1"/>
    </xf>
    <xf numFmtId="49" fontId="31" fillId="6" borderId="0" xfId="8" applyNumberFormat="1" applyFont="1" applyFill="1" applyBorder="1" applyAlignment="1">
      <alignment vertical="center" wrapText="1"/>
    </xf>
    <xf numFmtId="0" fontId="16" fillId="9" borderId="10" xfId="0" applyFont="1" applyFill="1" applyBorder="1" applyAlignment="1">
      <alignment horizontal="center" vertical="center"/>
    </xf>
    <xf numFmtId="3" fontId="16" fillId="9" borderId="10" xfId="0" applyNumberFormat="1" applyFont="1" applyFill="1" applyBorder="1" applyAlignment="1">
      <alignment vertical="center"/>
    </xf>
    <xf numFmtId="3" fontId="16" fillId="9" borderId="11" xfId="0" applyNumberFormat="1" applyFont="1" applyFill="1" applyBorder="1" applyAlignment="1">
      <alignment vertical="center"/>
    </xf>
    <xf numFmtId="0" fontId="16" fillId="9" borderId="13" xfId="0" applyFont="1" applyFill="1" applyBorder="1" applyAlignment="1">
      <alignment horizontal="center" vertical="center"/>
    </xf>
    <xf numFmtId="3" fontId="16" fillId="9" borderId="13" xfId="0" applyNumberFormat="1" applyFont="1" applyFill="1" applyBorder="1" applyAlignment="1">
      <alignment vertical="center"/>
    </xf>
    <xf numFmtId="3" fontId="16" fillId="9" borderId="14" xfId="0" applyNumberFormat="1" applyFont="1" applyFill="1" applyBorder="1" applyAlignment="1">
      <alignment vertical="center"/>
    </xf>
    <xf numFmtId="0" fontId="16" fillId="9" borderId="10" xfId="11" applyFont="1" applyFill="1" applyBorder="1" applyAlignment="1">
      <alignment horizontal="left" vertical="center" indent="1"/>
    </xf>
    <xf numFmtId="0" fontId="16" fillId="9" borderId="11" xfId="11" applyFont="1" applyFill="1" applyBorder="1" applyAlignment="1">
      <alignment horizontal="left" vertical="center" indent="1"/>
    </xf>
    <xf numFmtId="0" fontId="38" fillId="6" borderId="0" xfId="0" applyFont="1" applyFill="1" applyBorder="1" applyAlignment="1">
      <alignment horizontal="center" vertical="center"/>
    </xf>
    <xf numFmtId="0" fontId="30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vertical="center"/>
    </xf>
    <xf numFmtId="3" fontId="16" fillId="6" borderId="0" xfId="0" applyNumberFormat="1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3" fontId="12" fillId="6" borderId="0" xfId="0" applyNumberFormat="1" applyFont="1" applyFill="1" applyBorder="1" applyAlignment="1">
      <alignment vertical="center"/>
    </xf>
    <xf numFmtId="49" fontId="15" fillId="6" borderId="0" xfId="0" applyNumberFormat="1" applyFont="1" applyFill="1" applyBorder="1" applyAlignment="1">
      <alignment vertical="center"/>
    </xf>
    <xf numFmtId="0" fontId="19" fillId="6" borderId="0" xfId="0" applyNumberFormat="1" applyFont="1" applyFill="1" applyBorder="1" applyAlignment="1">
      <alignment horizontal="center" vertical="center" wrapText="1"/>
    </xf>
    <xf numFmtId="49" fontId="20" fillId="6" borderId="0" xfId="0" applyNumberFormat="1" applyFont="1" applyFill="1" applyBorder="1" applyAlignment="1">
      <alignment horizontal="center" vertical="center"/>
    </xf>
    <xf numFmtId="49" fontId="20" fillId="6" borderId="0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23" fillId="6" borderId="0" xfId="0" applyFont="1" applyFill="1" applyBorder="1" applyAlignment="1">
      <alignment horizontal="center" vertical="center" wrapText="1"/>
    </xf>
    <xf numFmtId="3" fontId="12" fillId="6" borderId="0" xfId="0" applyNumberFormat="1" applyFont="1" applyFill="1" applyBorder="1" applyAlignment="1">
      <alignment vertical="center" wrapText="1"/>
    </xf>
    <xf numFmtId="0" fontId="14" fillId="6" borderId="0" xfId="0" applyNumberFormat="1" applyFont="1" applyFill="1" applyBorder="1" applyAlignment="1">
      <alignment vertical="center" wrapText="1"/>
    </xf>
    <xf numFmtId="0" fontId="13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left" vertical="center" wrapText="1"/>
    </xf>
    <xf numFmtId="0" fontId="22" fillId="6" borderId="0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vertical="center" wrapText="1"/>
    </xf>
    <xf numFmtId="0" fontId="13" fillId="6" borderId="0" xfId="0" applyFont="1" applyFill="1" applyBorder="1" applyAlignment="1">
      <alignment vertical="center"/>
    </xf>
    <xf numFmtId="49" fontId="17" fillId="6" borderId="0" xfId="0" applyNumberFormat="1" applyFont="1" applyFill="1" applyBorder="1" applyAlignment="1">
      <alignment vertical="center"/>
    </xf>
    <xf numFmtId="49" fontId="14" fillId="6" borderId="0" xfId="0" applyNumberFormat="1" applyFont="1" applyFill="1" applyBorder="1" applyAlignment="1">
      <alignment vertical="center" wrapText="1"/>
    </xf>
    <xf numFmtId="0" fontId="13" fillId="6" borderId="0" xfId="0" applyFont="1" applyFill="1" applyBorder="1" applyAlignment="1">
      <alignment horizontal="center" vertical="center" wrapText="1"/>
    </xf>
    <xf numFmtId="10" fontId="13" fillId="6" borderId="0" xfId="8" applyNumberFormat="1" applyFont="1" applyFill="1" applyBorder="1" applyAlignment="1">
      <alignment horizontal="center" vertical="center"/>
    </xf>
    <xf numFmtId="10" fontId="13" fillId="6" borderId="0" xfId="8" applyNumberFormat="1" applyFont="1" applyFill="1" applyBorder="1" applyAlignment="1">
      <alignment horizontal="left" vertical="center" indent="1"/>
    </xf>
    <xf numFmtId="10" fontId="22" fillId="6" borderId="0" xfId="8" applyNumberFormat="1" applyFont="1" applyFill="1" applyBorder="1" applyAlignment="1">
      <alignment horizontal="center" vertical="center"/>
    </xf>
    <xf numFmtId="10" fontId="13" fillId="6" borderId="0" xfId="8" applyNumberFormat="1" applyFont="1" applyFill="1" applyBorder="1" applyAlignment="1">
      <alignment vertical="center" wrapText="1"/>
    </xf>
    <xf numFmtId="10" fontId="13" fillId="6" borderId="0" xfId="8" applyNumberFormat="1" applyFont="1" applyFill="1" applyBorder="1" applyAlignment="1">
      <alignment vertical="center"/>
    </xf>
    <xf numFmtId="3" fontId="13" fillId="6" borderId="0" xfId="0" applyNumberFormat="1" applyFont="1" applyFill="1" applyBorder="1" applyAlignment="1">
      <alignment vertical="center"/>
    </xf>
    <xf numFmtId="10" fontId="10" fillId="6" borderId="0" xfId="8" applyNumberFormat="1" applyFont="1" applyFill="1" applyBorder="1" applyAlignment="1">
      <alignment vertical="center"/>
    </xf>
    <xf numFmtId="10" fontId="13" fillId="6" borderId="0" xfId="8" applyNumberFormat="1" applyFont="1" applyFill="1" applyBorder="1" applyAlignment="1">
      <alignment horizontal="left" vertical="center" wrapText="1" indent="1"/>
    </xf>
    <xf numFmtId="0" fontId="12" fillId="6" borderId="0" xfId="0" applyFont="1" applyFill="1" applyBorder="1" applyAlignment="1">
      <alignment horizontal="center" vertical="center" wrapText="1"/>
    </xf>
    <xf numFmtId="10" fontId="12" fillId="6" borderId="0" xfId="8" applyNumberFormat="1" applyFont="1" applyFill="1" applyBorder="1" applyAlignment="1">
      <alignment horizontal="center" vertical="center"/>
    </xf>
    <xf numFmtId="10" fontId="12" fillId="6" borderId="0" xfId="8" applyNumberFormat="1" applyFont="1" applyFill="1" applyBorder="1" applyAlignment="1">
      <alignment horizontal="left" vertical="center" indent="1"/>
    </xf>
    <xf numFmtId="10" fontId="23" fillId="6" borderId="0" xfId="8" applyNumberFormat="1" applyFont="1" applyFill="1" applyBorder="1" applyAlignment="1">
      <alignment horizontal="center" vertical="center"/>
    </xf>
    <xf numFmtId="10" fontId="12" fillId="6" borderId="0" xfId="8" applyNumberFormat="1" applyFont="1" applyFill="1" applyBorder="1" applyAlignment="1">
      <alignment vertical="center" wrapText="1"/>
    </xf>
    <xf numFmtId="10" fontId="12" fillId="6" borderId="0" xfId="8" applyNumberFormat="1" applyFont="1" applyFill="1" applyBorder="1" applyAlignment="1">
      <alignment vertical="center"/>
    </xf>
    <xf numFmtId="10" fontId="11" fillId="6" borderId="0" xfId="8" applyNumberFormat="1" applyFont="1" applyFill="1" applyBorder="1" applyAlignment="1">
      <alignment horizontal="center" vertical="center"/>
    </xf>
    <xf numFmtId="3" fontId="13" fillId="6" borderId="0" xfId="8" applyNumberFormat="1" applyFont="1" applyFill="1" applyBorder="1" applyAlignment="1">
      <alignment vertical="center" wrapText="1"/>
    </xf>
    <xf numFmtId="49" fontId="14" fillId="6" borderId="0" xfId="8" applyNumberFormat="1" applyFont="1" applyFill="1" applyBorder="1" applyAlignment="1">
      <alignment vertical="center" wrapText="1"/>
    </xf>
    <xf numFmtId="0" fontId="22" fillId="6" borderId="0" xfId="0" applyFont="1" applyFill="1" applyBorder="1" applyAlignment="1">
      <alignment horizontal="center" vertical="center"/>
    </xf>
    <xf numFmtId="164" fontId="13" fillId="6" borderId="0" xfId="0" applyNumberFormat="1" applyFont="1" applyFill="1" applyBorder="1" applyAlignment="1">
      <alignment vertical="center"/>
    </xf>
    <xf numFmtId="9" fontId="13" fillId="6" borderId="0" xfId="8" applyFont="1" applyFill="1" applyBorder="1" applyAlignment="1">
      <alignment vertical="center"/>
    </xf>
    <xf numFmtId="49" fontId="18" fillId="6" borderId="0" xfId="0" applyNumberFormat="1" applyFont="1" applyFill="1" applyBorder="1" applyAlignment="1">
      <alignment vertical="center"/>
    </xf>
    <xf numFmtId="49" fontId="14" fillId="6" borderId="0" xfId="0" applyNumberFormat="1" applyFont="1" applyFill="1" applyBorder="1" applyAlignment="1">
      <alignment vertical="center"/>
    </xf>
    <xf numFmtId="0" fontId="13" fillId="6" borderId="0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vertical="center" wrapText="1"/>
    </xf>
    <xf numFmtId="43" fontId="13" fillId="6" borderId="0" xfId="3" applyFont="1" applyFill="1" applyBorder="1" applyAlignment="1">
      <alignment vertical="center"/>
    </xf>
    <xf numFmtId="0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left" vertical="center" indent="2"/>
    </xf>
    <xf numFmtId="3" fontId="10" fillId="6" borderId="0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NumberFormat="1" applyFont="1" applyFill="1" applyBorder="1" applyAlignment="1">
      <alignment horizontal="center" vertical="center"/>
    </xf>
    <xf numFmtId="49" fontId="15" fillId="6" borderId="0" xfId="0" applyNumberFormat="1" applyFont="1" applyFill="1" applyBorder="1" applyAlignment="1">
      <alignment horizontal="center" vertical="center"/>
    </xf>
    <xf numFmtId="9" fontId="13" fillId="6" borderId="0" xfId="8" applyFont="1" applyFill="1" applyBorder="1" applyAlignment="1">
      <alignment vertical="center" wrapText="1"/>
    </xf>
    <xf numFmtId="3" fontId="11" fillId="6" borderId="0" xfId="0" applyNumberFormat="1" applyFont="1" applyFill="1" applyBorder="1" applyAlignment="1">
      <alignment horizontal="left" vertical="center" wrapText="1"/>
    </xf>
    <xf numFmtId="3" fontId="28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horizontal="center" vertical="center"/>
    </xf>
    <xf numFmtId="0" fontId="37" fillId="6" borderId="0" xfId="0" applyFont="1" applyFill="1" applyBorder="1" applyAlignment="1">
      <alignment vertical="center"/>
    </xf>
    <xf numFmtId="3" fontId="37" fillId="6" borderId="0" xfId="0" applyNumberFormat="1" applyFont="1" applyFill="1" applyBorder="1" applyAlignment="1">
      <alignment vertical="center"/>
    </xf>
    <xf numFmtId="49" fontId="37" fillId="6" borderId="0" xfId="0" applyNumberFormat="1" applyFont="1" applyFill="1" applyBorder="1" applyAlignment="1">
      <alignment vertical="center"/>
    </xf>
    <xf numFmtId="0" fontId="29" fillId="6" borderId="0" xfId="0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vertical="center"/>
    </xf>
    <xf numFmtId="0" fontId="31" fillId="6" borderId="0" xfId="0" applyFont="1" applyFill="1" applyBorder="1" applyAlignment="1">
      <alignment horizontal="center" vertical="center"/>
    </xf>
    <xf numFmtId="3" fontId="29" fillId="6" borderId="0" xfId="0" applyNumberFormat="1" applyFont="1" applyFill="1" applyBorder="1" applyAlignment="1">
      <alignment vertical="center"/>
    </xf>
    <xf numFmtId="49" fontId="31" fillId="6" borderId="0" xfId="0" applyNumberFormat="1" applyFont="1" applyFill="1" applyBorder="1" applyAlignment="1">
      <alignment vertical="center"/>
    </xf>
    <xf numFmtId="0" fontId="31" fillId="6" borderId="0" xfId="0" applyFont="1" applyFill="1" applyBorder="1" applyAlignment="1">
      <alignment vertical="center"/>
    </xf>
    <xf numFmtId="0" fontId="30" fillId="6" borderId="0" xfId="0" applyNumberFormat="1" applyFont="1" applyFill="1" applyBorder="1" applyAlignment="1">
      <alignment horizontal="center" vertical="center" wrapText="1"/>
    </xf>
    <xf numFmtId="3" fontId="29" fillId="6" borderId="0" xfId="0" applyNumberFormat="1" applyFont="1" applyFill="1" applyBorder="1" applyAlignment="1">
      <alignment vertical="center" wrapText="1"/>
    </xf>
    <xf numFmtId="0" fontId="33" fillId="6" borderId="0" xfId="6" applyFont="1" applyFill="1" applyBorder="1"/>
    <xf numFmtId="0" fontId="25" fillId="6" borderId="0" xfId="0" applyFont="1" applyFill="1" applyBorder="1" applyAlignment="1">
      <alignment vertical="center"/>
    </xf>
    <xf numFmtId="0" fontId="29" fillId="6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168" fontId="29" fillId="6" borderId="0" xfId="0" applyNumberFormat="1" applyFont="1" applyFill="1" applyBorder="1" applyAlignment="1">
      <alignment vertical="center" wrapText="1"/>
    </xf>
    <xf numFmtId="0" fontId="30" fillId="6" borderId="0" xfId="0" applyNumberFormat="1" applyFont="1" applyFill="1" applyBorder="1" applyAlignment="1">
      <alignment horizontal="center" vertical="center"/>
    </xf>
    <xf numFmtId="0" fontId="34" fillId="6" borderId="0" xfId="6" applyFont="1" applyFill="1" applyBorder="1" applyAlignment="1"/>
    <xf numFmtId="0" fontId="34" fillId="6" borderId="0" xfId="6" applyFont="1" applyFill="1" applyBorder="1"/>
    <xf numFmtId="0" fontId="35" fillId="6" borderId="0" xfId="6" applyFont="1" applyFill="1" applyBorder="1"/>
    <xf numFmtId="0" fontId="30" fillId="6" borderId="0" xfId="6" applyFont="1" applyFill="1" applyBorder="1" applyAlignment="1">
      <alignment vertical="center" wrapText="1"/>
    </xf>
    <xf numFmtId="0" fontId="30" fillId="6" borderId="0" xfId="6" applyFont="1" applyFill="1" applyBorder="1" applyAlignment="1">
      <alignment horizontal="center" wrapText="1"/>
    </xf>
    <xf numFmtId="0" fontId="30" fillId="6" borderId="0" xfId="6" applyFont="1" applyFill="1" applyBorder="1" applyAlignment="1">
      <alignment horizontal="center" vertical="center" wrapText="1"/>
    </xf>
    <xf numFmtId="0" fontId="36" fillId="6" borderId="0" xfId="6" applyFont="1" applyFill="1" applyBorder="1"/>
    <xf numFmtId="1" fontId="30" fillId="6" borderId="0" xfId="0" applyNumberFormat="1" applyFont="1" applyFill="1" applyBorder="1" applyAlignment="1">
      <alignment horizontal="center" vertical="center" wrapText="1"/>
    </xf>
    <xf numFmtId="9" fontId="29" fillId="6" borderId="0" xfId="8" applyFont="1" applyFill="1" applyBorder="1" applyAlignment="1">
      <alignment vertical="center" wrapText="1"/>
    </xf>
    <xf numFmtId="0" fontId="39" fillId="6" borderId="0" xfId="0" applyFont="1" applyFill="1" applyBorder="1" applyAlignment="1">
      <alignment horizontal="center" vertical="center"/>
    </xf>
    <xf numFmtId="3" fontId="39" fillId="6" borderId="0" xfId="0" applyNumberFormat="1" applyFont="1" applyFill="1" applyBorder="1" applyAlignment="1">
      <alignment vertical="center"/>
    </xf>
    <xf numFmtId="0" fontId="40" fillId="6" borderId="0" xfId="0" applyFont="1" applyFill="1" applyBorder="1" applyAlignment="1">
      <alignment horizontal="center" vertical="center"/>
    </xf>
    <xf numFmtId="0" fontId="41" fillId="6" borderId="0" xfId="0" applyFont="1" applyFill="1" applyBorder="1" applyAlignment="1">
      <alignment vertical="center"/>
    </xf>
    <xf numFmtId="3" fontId="42" fillId="6" borderId="0" xfId="8" applyNumberFormat="1" applyFont="1" applyFill="1" applyBorder="1" applyAlignment="1">
      <alignment vertical="center" wrapText="1"/>
    </xf>
    <xf numFmtId="0" fontId="41" fillId="6" borderId="0" xfId="0" applyNumberFormat="1" applyFont="1" applyFill="1" applyBorder="1" applyAlignment="1">
      <alignment horizontal="center" vertical="center" wrapText="1"/>
    </xf>
    <xf numFmtId="0" fontId="42" fillId="6" borderId="0" xfId="0" applyFont="1" applyFill="1" applyBorder="1" applyAlignment="1">
      <alignment horizontal="center" vertical="center" wrapText="1"/>
    </xf>
    <xf numFmtId="3" fontId="42" fillId="6" borderId="0" xfId="0" applyNumberFormat="1" applyFont="1" applyFill="1" applyBorder="1" applyAlignment="1">
      <alignment vertical="center" wrapText="1"/>
    </xf>
    <xf numFmtId="0" fontId="43" fillId="6" borderId="0" xfId="0" applyFont="1" applyFill="1" applyBorder="1" applyAlignment="1">
      <alignment horizontal="center" vertical="center" wrapText="1"/>
    </xf>
    <xf numFmtId="165" fontId="12" fillId="6" borderId="0" xfId="0" applyNumberFormat="1" applyFont="1" applyFill="1" applyBorder="1" applyAlignment="1">
      <alignment vertical="center" wrapText="1"/>
    </xf>
    <xf numFmtId="0" fontId="16" fillId="10" borderId="10" xfId="0" applyFont="1" applyFill="1" applyBorder="1" applyAlignment="1">
      <alignment horizontal="center" vertical="center"/>
    </xf>
    <xf numFmtId="3" fontId="16" fillId="10" borderId="10" xfId="0" applyNumberFormat="1" applyFont="1" applyFill="1" applyBorder="1" applyAlignment="1">
      <alignment vertical="center"/>
    </xf>
    <xf numFmtId="3" fontId="16" fillId="10" borderId="11" xfId="0" applyNumberFormat="1" applyFont="1" applyFill="1" applyBorder="1" applyAlignment="1">
      <alignment vertical="center"/>
    </xf>
    <xf numFmtId="3" fontId="13" fillId="5" borderId="1" xfId="0" applyNumberFormat="1" applyFont="1" applyFill="1" applyBorder="1" applyAlignment="1">
      <alignment vertical="center" wrapText="1"/>
    </xf>
    <xf numFmtId="3" fontId="13" fillId="12" borderId="1" xfId="0" applyNumberFormat="1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5" borderId="1" xfId="0" applyNumberFormat="1" applyFont="1" applyFill="1" applyBorder="1" applyAlignment="1">
      <alignment vertical="center" wrapText="1"/>
    </xf>
    <xf numFmtId="49" fontId="14" fillId="12" borderId="1" xfId="8" applyNumberFormat="1" applyFont="1" applyFill="1" applyBorder="1" applyAlignment="1">
      <alignment vertical="center" wrapText="1"/>
    </xf>
    <xf numFmtId="0" fontId="13" fillId="11" borderId="0" xfId="0" applyNumberFormat="1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vertical="center" wrapText="1"/>
    </xf>
    <xf numFmtId="0" fontId="10" fillId="11" borderId="0" xfId="0" applyFont="1" applyFill="1" applyBorder="1" applyAlignment="1">
      <alignment horizontal="center" vertical="center"/>
    </xf>
    <xf numFmtId="9" fontId="13" fillId="11" borderId="0" xfId="0" applyNumberFormat="1" applyFont="1" applyFill="1" applyBorder="1" applyAlignment="1">
      <alignment vertical="center" wrapText="1"/>
    </xf>
    <xf numFmtId="49" fontId="14" fillId="11" borderId="0" xfId="0" applyNumberFormat="1" applyFont="1" applyFill="1" applyBorder="1" applyAlignment="1">
      <alignment vertical="center" wrapText="1"/>
    </xf>
    <xf numFmtId="0" fontId="13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justify"/>
    </xf>
    <xf numFmtId="43" fontId="13" fillId="6" borderId="2" xfId="3" applyFont="1" applyFill="1" applyBorder="1" applyAlignment="1">
      <alignment vertical="center" wrapText="1"/>
    </xf>
    <xf numFmtId="43" fontId="13" fillId="6" borderId="1" xfId="3" applyFont="1" applyFill="1" applyBorder="1" applyAlignment="1">
      <alignment vertical="center" wrapText="1"/>
    </xf>
    <xf numFmtId="49" fontId="14" fillId="6" borderId="1" xfId="0" applyNumberFormat="1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3" fontId="14" fillId="12" borderId="1" xfId="0" applyNumberFormat="1" applyFont="1" applyFill="1" applyBorder="1" applyAlignment="1">
      <alignment vertical="center" wrapText="1"/>
    </xf>
    <xf numFmtId="10" fontId="13" fillId="5" borderId="1" xfId="8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10" fontId="12" fillId="5" borderId="1" xfId="8" applyNumberFormat="1" applyFont="1" applyFill="1" applyBorder="1" applyAlignment="1">
      <alignment vertical="center" wrapText="1"/>
    </xf>
    <xf numFmtId="4" fontId="12" fillId="5" borderId="1" xfId="0" applyNumberFormat="1" applyFont="1" applyFill="1" applyBorder="1" applyAlignment="1">
      <alignment vertical="center" wrapText="1"/>
    </xf>
    <xf numFmtId="49" fontId="14" fillId="12" borderId="1" xfId="0" applyNumberFormat="1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15" fillId="12" borderId="1" xfId="0" applyNumberFormat="1" applyFont="1" applyFill="1" applyBorder="1" applyAlignment="1">
      <alignment vertical="center" wrapText="1"/>
    </xf>
    <xf numFmtId="169" fontId="13" fillId="5" borderId="1" xfId="0" applyNumberFormat="1" applyFont="1" applyFill="1" applyBorder="1" applyAlignment="1">
      <alignment vertical="center" wrapText="1"/>
    </xf>
    <xf numFmtId="169" fontId="13" fillId="5" borderId="1" xfId="0" quotePrefix="1" applyNumberFormat="1" applyFont="1" applyFill="1" applyBorder="1" applyAlignment="1">
      <alignment vertical="center" wrapText="1"/>
    </xf>
    <xf numFmtId="9" fontId="13" fillId="5" borderId="1" xfId="8" quotePrefix="1" applyFont="1" applyFill="1" applyBorder="1" applyAlignment="1">
      <alignment vertical="center" wrapText="1"/>
    </xf>
    <xf numFmtId="9" fontId="13" fillId="5" borderId="1" xfId="0" quotePrefix="1" applyNumberFormat="1" applyFont="1" applyFill="1" applyBorder="1" applyAlignment="1">
      <alignment vertical="center" wrapText="1"/>
    </xf>
    <xf numFmtId="168" fontId="13" fillId="5" borderId="1" xfId="0" quotePrefix="1" applyNumberFormat="1" applyFont="1" applyFill="1" applyBorder="1" applyAlignment="1">
      <alignment vertical="center" wrapText="1"/>
    </xf>
    <xf numFmtId="4" fontId="12" fillId="5" borderId="1" xfId="8" quotePrefix="1" applyNumberFormat="1" applyFont="1" applyFill="1" applyBorder="1" applyAlignment="1">
      <alignment vertical="center" wrapText="1"/>
    </xf>
    <xf numFmtId="9" fontId="12" fillId="5" borderId="1" xfId="0" quotePrefix="1" applyNumberFormat="1" applyFont="1" applyFill="1" applyBorder="1" applyAlignment="1">
      <alignment vertical="center" wrapText="1"/>
    </xf>
    <xf numFmtId="10" fontId="13" fillId="5" borderId="1" xfId="0" quotePrefix="1" applyNumberFormat="1" applyFont="1" applyFill="1" applyBorder="1" applyAlignment="1">
      <alignment vertical="center" wrapText="1"/>
    </xf>
    <xf numFmtId="9" fontId="13" fillId="6" borderId="1" xfId="0" quotePrefix="1" applyNumberFormat="1" applyFont="1" applyFill="1" applyBorder="1" applyAlignment="1">
      <alignment vertical="center" wrapText="1"/>
    </xf>
    <xf numFmtId="168" fontId="13" fillId="6" borderId="1" xfId="0" quotePrefix="1" applyNumberFormat="1" applyFont="1" applyFill="1" applyBorder="1" applyAlignment="1">
      <alignment vertical="center" wrapText="1"/>
    </xf>
    <xf numFmtId="169" fontId="13" fillId="6" borderId="1" xfId="0" quotePrefix="1" applyNumberFormat="1" applyFont="1" applyFill="1" applyBorder="1" applyAlignment="1">
      <alignment vertical="center" wrapText="1"/>
    </xf>
    <xf numFmtId="4" fontId="13" fillId="6" borderId="3" xfId="8" applyNumberFormat="1" applyFont="1" applyFill="1" applyBorder="1" applyAlignment="1">
      <alignment vertical="center" wrapText="1"/>
    </xf>
    <xf numFmtId="9" fontId="13" fillId="6" borderId="3" xfId="8" applyFont="1" applyFill="1" applyBorder="1" applyAlignment="1">
      <alignment vertical="center" wrapText="1"/>
    </xf>
    <xf numFmtId="9" fontId="13" fillId="6" borderId="1" xfId="8" applyFont="1" applyFill="1" applyBorder="1" applyAlignment="1">
      <alignment vertical="center" wrapText="1"/>
    </xf>
    <xf numFmtId="49" fontId="15" fillId="6" borderId="8" xfId="0" applyNumberFormat="1" applyFont="1" applyFill="1" applyBorder="1" applyAlignment="1">
      <alignment vertical="center" wrapText="1"/>
    </xf>
    <xf numFmtId="49" fontId="15" fillId="6" borderId="3" xfId="0" applyNumberFormat="1" applyFont="1" applyFill="1" applyBorder="1" applyAlignment="1">
      <alignment horizontal="center" vertical="center"/>
    </xf>
    <xf numFmtId="0" fontId="0" fillId="11" borderId="0" xfId="0" applyFill="1"/>
    <xf numFmtId="43" fontId="12" fillId="6" borderId="16" xfId="3" applyFont="1" applyFill="1" applyBorder="1" applyAlignment="1">
      <alignment vertical="center" wrapText="1"/>
    </xf>
    <xf numFmtId="49" fontId="14" fillId="6" borderId="2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vertical="center" wrapText="1"/>
    </xf>
    <xf numFmtId="3" fontId="10" fillId="12" borderId="1" xfId="0" applyNumberFormat="1" applyFont="1" applyFill="1" applyBorder="1" applyAlignment="1">
      <alignment horizontal="left" vertical="center" wrapText="1"/>
    </xf>
    <xf numFmtId="3" fontId="11" fillId="12" borderId="1" xfId="0" applyNumberFormat="1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5" borderId="0" xfId="0" applyFont="1" applyFill="1" applyAlignment="1">
      <alignment vertical="center"/>
    </xf>
    <xf numFmtId="3" fontId="11" fillId="5" borderId="1" xfId="0" applyNumberFormat="1" applyFont="1" applyFill="1" applyBorder="1" applyAlignment="1">
      <alignment horizontal="left" vertical="center" wrapText="1"/>
    </xf>
    <xf numFmtId="4" fontId="10" fillId="5" borderId="1" xfId="8" applyNumberFormat="1" applyFont="1" applyFill="1" applyBorder="1" applyAlignment="1">
      <alignment vertical="center" wrapText="1"/>
    </xf>
    <xf numFmtId="0" fontId="11" fillId="5" borderId="0" xfId="0" applyFont="1" applyFill="1" applyAlignment="1">
      <alignment vertical="center"/>
    </xf>
    <xf numFmtId="4" fontId="10" fillId="0" borderId="1" xfId="0" applyNumberFormat="1" applyFont="1" applyBorder="1" applyAlignment="1">
      <alignment vertical="center" wrapText="1"/>
    </xf>
    <xf numFmtId="0" fontId="16" fillId="9" borderId="10" xfId="0" applyFont="1" applyFill="1" applyBorder="1" applyAlignment="1">
      <alignment horizontal="left" vertical="center"/>
    </xf>
    <xf numFmtId="0" fontId="16" fillId="9" borderId="11" xfId="0" applyFont="1" applyFill="1" applyBorder="1" applyAlignment="1">
      <alignment horizontal="left" vertical="center"/>
    </xf>
    <xf numFmtId="4" fontId="12" fillId="6" borderId="1" xfId="0" applyNumberFormat="1" applyFont="1" applyFill="1" applyBorder="1" applyAlignment="1">
      <alignment vertical="center" wrapText="1"/>
    </xf>
    <xf numFmtId="3" fontId="11" fillId="6" borderId="1" xfId="0" applyNumberFormat="1" applyFont="1" applyFill="1" applyBorder="1" applyAlignment="1">
      <alignment horizontal="left" vertical="center" wrapText="1"/>
    </xf>
    <xf numFmtId="4" fontId="12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 applyAlignment="1">
      <alignment horizontal="left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0" fontId="12" fillId="12" borderId="1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0" fontId="12" fillId="12" borderId="1" xfId="0" applyNumberFormat="1" applyFont="1" applyFill="1" applyBorder="1" applyAlignment="1">
      <alignment horizontal="center" vertical="center"/>
    </xf>
    <xf numFmtId="49" fontId="15" fillId="12" borderId="2" xfId="0" applyNumberFormat="1" applyFont="1" applyFill="1" applyBorder="1" applyAlignment="1">
      <alignment horizontal="center" vertical="center"/>
    </xf>
    <xf numFmtId="49" fontId="15" fillId="12" borderId="3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4" fontId="13" fillId="0" borderId="1" xfId="8" applyNumberFormat="1" applyFont="1" applyBorder="1" applyAlignment="1">
      <alignment vertical="center" wrapText="1"/>
    </xf>
    <xf numFmtId="3" fontId="13" fillId="11" borderId="0" xfId="0" applyNumberFormat="1" applyFont="1" applyFill="1" applyBorder="1" applyAlignment="1">
      <alignment vertical="center" wrapText="1"/>
    </xf>
    <xf numFmtId="0" fontId="12" fillId="11" borderId="0" xfId="0" applyFont="1" applyFill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3" fontId="13" fillId="6" borderId="1" xfId="0" applyNumberFormat="1" applyFont="1" applyFill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vertical="center" wrapText="1"/>
    </xf>
    <xf numFmtId="170" fontId="13" fillId="0" borderId="1" xfId="3" applyNumberFormat="1" applyFont="1" applyBorder="1" applyAlignment="1">
      <alignment vertical="center" wrapText="1"/>
    </xf>
    <xf numFmtId="170" fontId="13" fillId="5" borderId="3" xfId="3" applyNumberFormat="1" applyFont="1" applyFill="1" applyBorder="1" applyAlignment="1">
      <alignment vertical="center" wrapText="1"/>
    </xf>
    <xf numFmtId="170" fontId="13" fillId="5" borderId="1" xfId="3" applyNumberFormat="1" applyFont="1" applyFill="1" applyBorder="1" applyAlignment="1">
      <alignment vertical="center" wrapText="1"/>
    </xf>
    <xf numFmtId="1" fontId="12" fillId="12" borderId="1" xfId="0" applyNumberFormat="1" applyFont="1" applyFill="1" applyBorder="1" applyAlignment="1">
      <alignment horizontal="center" vertical="center" wrapText="1"/>
    </xf>
    <xf numFmtId="3" fontId="12" fillId="11" borderId="1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13" borderId="1" xfId="14" applyFont="1" applyFill="1" applyBorder="1" applyAlignment="1">
      <alignment horizontal="center" vertical="center" wrapText="1"/>
    </xf>
    <xf numFmtId="0" fontId="12" fillId="13" borderId="1" xfId="14" applyFont="1" applyFill="1" applyBorder="1" applyAlignment="1">
      <alignment vertical="center" wrapText="1"/>
    </xf>
    <xf numFmtId="4" fontId="12" fillId="5" borderId="1" xfId="0" applyNumberFormat="1" applyFont="1" applyFill="1" applyBorder="1"/>
    <xf numFmtId="0" fontId="13" fillId="6" borderId="1" xfId="14" applyFont="1" applyFill="1" applyBorder="1" applyAlignment="1">
      <alignment horizontal="center" vertical="center"/>
    </xf>
    <xf numFmtId="4" fontId="13" fillId="11" borderId="1" xfId="0" applyNumberFormat="1" applyFont="1" applyFill="1" applyBorder="1"/>
    <xf numFmtId="0" fontId="47" fillId="6" borderId="1" xfId="14" applyFont="1" applyFill="1" applyBorder="1" applyAlignment="1">
      <alignment vertical="center"/>
    </xf>
    <xf numFmtId="4" fontId="13" fillId="0" borderId="1" xfId="0" applyNumberFormat="1" applyFont="1" applyBorder="1"/>
    <xf numFmtId="0" fontId="47" fillId="6" borderId="1" xfId="14" applyFont="1" applyFill="1" applyBorder="1" applyAlignment="1">
      <alignment vertical="center" wrapText="1"/>
    </xf>
    <xf numFmtId="0" fontId="13" fillId="0" borderId="1" xfId="6" applyFont="1" applyBorder="1" applyAlignment="1">
      <alignment horizontal="left" vertical="center" wrapText="1" indent="1"/>
    </xf>
    <xf numFmtId="0" fontId="12" fillId="14" borderId="1" xfId="14" applyFont="1" applyFill="1" applyBorder="1" applyAlignment="1">
      <alignment horizontal="center" vertical="center" wrapText="1"/>
    </xf>
    <xf numFmtId="0" fontId="12" fillId="14" borderId="1" xfId="14" applyFont="1" applyFill="1" applyBorder="1" applyAlignment="1">
      <alignment vertical="center" wrapText="1"/>
    </xf>
    <xf numFmtId="0" fontId="12" fillId="6" borderId="1" xfId="14" applyFont="1" applyFill="1" applyBorder="1" applyAlignment="1">
      <alignment horizontal="center" vertical="center" wrapText="1"/>
    </xf>
    <xf numFmtId="0" fontId="12" fillId="6" borderId="1" xfId="14" applyFont="1" applyFill="1" applyBorder="1" applyAlignment="1">
      <alignment vertical="center" wrapText="1"/>
    </xf>
    <xf numFmtId="4" fontId="13" fillId="6" borderId="1" xfId="0" applyNumberFormat="1" applyFont="1" applyFill="1" applyBorder="1"/>
    <xf numFmtId="0" fontId="12" fillId="15" borderId="1" xfId="14" applyFont="1" applyFill="1" applyBorder="1" applyAlignment="1">
      <alignment horizontal="center" vertical="center" wrapText="1"/>
    </xf>
    <xf numFmtId="0" fontId="12" fillId="15" borderId="1" xfId="14" applyFont="1" applyFill="1" applyBorder="1" applyAlignment="1">
      <alignment vertical="center" wrapText="1"/>
    </xf>
    <xf numFmtId="4" fontId="13" fillId="5" borderId="1" xfId="0" applyNumberFormat="1" applyFont="1" applyFill="1" applyBorder="1"/>
    <xf numFmtId="0" fontId="13" fillId="11" borderId="0" xfId="0" applyFont="1" applyFill="1"/>
    <xf numFmtId="0" fontId="13" fillId="0" borderId="0" xfId="0" applyFont="1"/>
    <xf numFmtId="0" fontId="13" fillId="0" borderId="1" xfId="0" applyFont="1" applyBorder="1"/>
    <xf numFmtId="9" fontId="13" fillId="0" borderId="1" xfId="0" applyNumberFormat="1" applyFont="1" applyBorder="1"/>
    <xf numFmtId="0" fontId="12" fillId="11" borderId="1" xfId="0" applyFont="1" applyFill="1" applyBorder="1"/>
    <xf numFmtId="0" fontId="13" fillId="12" borderId="1" xfId="0" applyFont="1" applyFill="1" applyBorder="1"/>
    <xf numFmtId="0" fontId="12" fillId="0" borderId="0" xfId="0" applyFont="1"/>
    <xf numFmtId="4" fontId="12" fillId="11" borderId="1" xfId="0" applyNumberFormat="1" applyFont="1" applyFill="1" applyBorder="1"/>
    <xf numFmtId="0" fontId="12" fillId="12" borderId="1" xfId="0" applyFont="1" applyFill="1" applyBorder="1"/>
    <xf numFmtId="0" fontId="13" fillId="5" borderId="0" xfId="11" applyFont="1" applyFill="1" applyBorder="1" applyAlignment="1">
      <alignment vertical="center" wrapText="1"/>
    </xf>
    <xf numFmtId="170" fontId="13" fillId="8" borderId="1" xfId="3" applyNumberFormat="1" applyFont="1" applyFill="1" applyBorder="1" applyAlignment="1">
      <alignment vertical="center" wrapText="1"/>
    </xf>
    <xf numFmtId="0" fontId="12" fillId="5" borderId="1" xfId="11" applyFont="1" applyFill="1" applyBorder="1" applyAlignment="1">
      <alignment vertical="center" wrapText="1"/>
    </xf>
    <xf numFmtId="0" fontId="12" fillId="5" borderId="1" xfId="11" applyFont="1" applyFill="1" applyBorder="1" applyAlignment="1">
      <alignment horizontal="center" vertical="center"/>
    </xf>
    <xf numFmtId="170" fontId="12" fillId="5" borderId="1" xfId="3" applyNumberFormat="1" applyFont="1" applyFill="1" applyBorder="1" applyAlignment="1">
      <alignment vertical="center" wrapText="1"/>
    </xf>
    <xf numFmtId="49" fontId="15" fillId="5" borderId="1" xfId="11" applyNumberFormat="1" applyFont="1" applyFill="1" applyBorder="1" applyAlignment="1">
      <alignment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49" fontId="14" fillId="2" borderId="1" xfId="8" applyNumberFormat="1" applyFont="1" applyFill="1" applyBorder="1" applyAlignment="1">
      <alignment vertical="center" wrapText="1"/>
    </xf>
    <xf numFmtId="0" fontId="16" fillId="11" borderId="0" xfId="0" applyFont="1" applyFill="1" applyAlignment="1">
      <alignment vertical="center"/>
    </xf>
    <xf numFmtId="0" fontId="11" fillId="11" borderId="0" xfId="0" applyFont="1" applyFill="1" applyAlignment="1">
      <alignment horizontal="center" vertical="center"/>
    </xf>
    <xf numFmtId="3" fontId="12" fillId="11" borderId="0" xfId="0" applyNumberFormat="1" applyFont="1" applyFill="1" applyAlignment="1">
      <alignment vertical="center"/>
    </xf>
    <xf numFmtId="43" fontId="13" fillId="11" borderId="0" xfId="3" applyFont="1" applyFill="1" applyBorder="1" applyAlignment="1">
      <alignment vertical="center" wrapText="1"/>
    </xf>
    <xf numFmtId="3" fontId="10" fillId="11" borderId="0" xfId="0" applyNumberFormat="1" applyFont="1" applyFill="1" applyBorder="1" applyAlignment="1">
      <alignment vertical="center" wrapText="1"/>
    </xf>
    <xf numFmtId="3" fontId="16" fillId="11" borderId="0" xfId="0" applyNumberFormat="1" applyFont="1" applyFill="1" applyAlignment="1">
      <alignment vertical="center"/>
    </xf>
    <xf numFmtId="49" fontId="17" fillId="11" borderId="0" xfId="0" applyNumberFormat="1" applyFont="1" applyFill="1" applyAlignment="1">
      <alignment vertical="center"/>
    </xf>
    <xf numFmtId="3" fontId="13" fillId="11" borderId="0" xfId="0" applyNumberFormat="1" applyFont="1" applyFill="1" applyAlignment="1">
      <alignment vertical="center"/>
    </xf>
    <xf numFmtId="0" fontId="10" fillId="11" borderId="0" xfId="0" applyFont="1" applyFill="1" applyAlignment="1">
      <alignment vertical="center"/>
    </xf>
    <xf numFmtId="3" fontId="13" fillId="11" borderId="0" xfId="8" applyNumberFormat="1" applyFont="1" applyFill="1" applyBorder="1" applyAlignment="1">
      <alignment vertical="center" wrapText="1"/>
    </xf>
    <xf numFmtId="49" fontId="14" fillId="11" borderId="0" xfId="8" applyNumberFormat="1" applyFont="1" applyFill="1" applyBorder="1" applyAlignment="1">
      <alignment vertical="center" wrapText="1"/>
    </xf>
    <xf numFmtId="0" fontId="13" fillId="11" borderId="0" xfId="0" applyNumberFormat="1" applyFont="1" applyFill="1" applyBorder="1" applyAlignment="1">
      <alignment horizontal="left" vertical="center" wrapText="1"/>
    </xf>
    <xf numFmtId="0" fontId="13" fillId="11" borderId="0" xfId="0" applyFont="1" applyFill="1" applyBorder="1" applyAlignment="1">
      <alignment horizontal="left" vertical="center" wrapText="1"/>
    </xf>
    <xf numFmtId="0" fontId="10" fillId="11" borderId="0" xfId="0" applyFont="1" applyFill="1" applyBorder="1" applyAlignment="1">
      <alignment horizontal="center" vertical="center" wrapText="1"/>
    </xf>
    <xf numFmtId="0" fontId="13" fillId="11" borderId="0" xfId="0" applyFont="1" applyFill="1" applyAlignment="1">
      <alignment vertical="center"/>
    </xf>
    <xf numFmtId="0" fontId="10" fillId="11" borderId="0" xfId="0" applyFont="1" applyFill="1" applyAlignment="1">
      <alignment horizontal="center" vertical="center"/>
    </xf>
    <xf numFmtId="0" fontId="12" fillId="11" borderId="0" xfId="0" applyNumberFormat="1" applyFont="1" applyFill="1" applyBorder="1" applyAlignment="1">
      <alignment horizontal="center" vertical="center" wrapText="1"/>
    </xf>
    <xf numFmtId="0" fontId="12" fillId="11" borderId="0" xfId="0" applyFont="1" applyFill="1" applyBorder="1" applyAlignment="1">
      <alignment vertical="center" wrapText="1"/>
    </xf>
    <xf numFmtId="0" fontId="11" fillId="11" borderId="0" xfId="0" applyFont="1" applyFill="1" applyBorder="1" applyAlignment="1">
      <alignment horizontal="center" vertical="center" wrapText="1"/>
    </xf>
    <xf numFmtId="10" fontId="12" fillId="11" borderId="0" xfId="8" applyNumberFormat="1" applyFont="1" applyFill="1" applyBorder="1" applyAlignment="1">
      <alignment vertical="center" wrapText="1"/>
    </xf>
    <xf numFmtId="3" fontId="13" fillId="10" borderId="10" xfId="0" applyNumberFormat="1" applyFont="1" applyFill="1" applyBorder="1" applyAlignment="1">
      <alignment vertical="center"/>
    </xf>
    <xf numFmtId="3" fontId="13" fillId="10" borderId="11" xfId="0" applyNumberFormat="1" applyFont="1" applyFill="1" applyBorder="1" applyAlignment="1">
      <alignment vertical="center"/>
    </xf>
    <xf numFmtId="49" fontId="46" fillId="11" borderId="0" xfId="0" applyNumberFormat="1" applyFont="1" applyFill="1" applyAlignment="1">
      <alignment vertical="center"/>
    </xf>
    <xf numFmtId="0" fontId="12" fillId="11" borderId="0" xfId="0" applyFont="1" applyFill="1" applyBorder="1" applyAlignment="1">
      <alignment horizontal="center" vertical="center"/>
    </xf>
    <xf numFmtId="0" fontId="12" fillId="11" borderId="0" xfId="0" applyFont="1" applyFill="1" applyBorder="1" applyAlignment="1">
      <alignment vertical="center"/>
    </xf>
    <xf numFmtId="0" fontId="11" fillId="11" borderId="0" xfId="0" applyFont="1" applyFill="1" applyBorder="1" applyAlignment="1">
      <alignment horizontal="center" vertical="center"/>
    </xf>
    <xf numFmtId="3" fontId="12" fillId="11" borderId="0" xfId="0" applyNumberFormat="1" applyFont="1" applyFill="1" applyBorder="1" applyAlignment="1">
      <alignment vertical="center" wrapText="1"/>
    </xf>
    <xf numFmtId="3" fontId="11" fillId="11" borderId="0" xfId="0" applyNumberFormat="1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 vertical="center"/>
    </xf>
    <xf numFmtId="49" fontId="18" fillId="11" borderId="0" xfId="0" applyNumberFormat="1" applyFont="1" applyFill="1" applyAlignment="1">
      <alignment vertical="center"/>
    </xf>
    <xf numFmtId="0" fontId="13" fillId="11" borderId="0" xfId="0" applyFont="1" applyFill="1" applyBorder="1" applyAlignment="1">
      <alignment horizontal="center" vertical="center" wrapText="1"/>
    </xf>
    <xf numFmtId="168" fontId="13" fillId="11" borderId="0" xfId="0" applyNumberFormat="1" applyFont="1" applyFill="1" applyBorder="1" applyAlignment="1">
      <alignment vertical="center" wrapText="1"/>
    </xf>
    <xf numFmtId="3" fontId="10" fillId="11" borderId="0" xfId="0" applyNumberFormat="1" applyFont="1" applyFill="1" applyBorder="1" applyAlignment="1">
      <alignment horizontal="left" vertical="center" wrapText="1"/>
    </xf>
    <xf numFmtId="0" fontId="42" fillId="11" borderId="0" xfId="0" applyFont="1" applyFill="1" applyAlignment="1">
      <alignment vertical="center"/>
    </xf>
    <xf numFmtId="0" fontId="44" fillId="11" borderId="0" xfId="0" applyFont="1" applyFill="1" applyAlignment="1">
      <alignment horizontal="center" vertical="center"/>
    </xf>
    <xf numFmtId="3" fontId="42" fillId="11" borderId="0" xfId="0" applyNumberFormat="1" applyFont="1" applyFill="1" applyAlignment="1">
      <alignment vertical="center"/>
    </xf>
    <xf numFmtId="165" fontId="12" fillId="11" borderId="0" xfId="0" applyNumberFormat="1" applyFont="1" applyFill="1" applyBorder="1" applyAlignment="1">
      <alignment vertical="center" wrapText="1"/>
    </xf>
    <xf numFmtId="165" fontId="12" fillId="11" borderId="5" xfId="0" applyNumberFormat="1" applyFont="1" applyFill="1" applyBorder="1" applyAlignment="1">
      <alignment vertical="center" wrapText="1"/>
    </xf>
    <xf numFmtId="3" fontId="11" fillId="11" borderId="5" xfId="0" applyNumberFormat="1" applyFont="1" applyFill="1" applyBorder="1" applyAlignment="1">
      <alignment horizontal="left" vertical="center" wrapText="1"/>
    </xf>
    <xf numFmtId="0" fontId="48" fillId="10" borderId="9" xfId="0" applyFont="1" applyFill="1" applyBorder="1" applyAlignment="1">
      <alignment horizontal="left" vertical="center"/>
    </xf>
    <xf numFmtId="3" fontId="10" fillId="6" borderId="1" xfId="0" applyNumberFormat="1" applyFont="1" applyFill="1" applyBorder="1" applyAlignment="1">
      <alignment vertical="center" wrapText="1"/>
    </xf>
    <xf numFmtId="0" fontId="12" fillId="11" borderId="7" xfId="0" applyFont="1" applyFill="1" applyBorder="1" applyAlignment="1">
      <alignment horizontal="left"/>
    </xf>
    <xf numFmtId="0" fontId="12" fillId="11" borderId="6" xfId="0" applyFont="1" applyFill="1" applyBorder="1" applyAlignment="1">
      <alignment horizontal="left" wrapText="1"/>
    </xf>
    <xf numFmtId="0" fontId="13" fillId="11" borderId="8" xfId="0" applyFont="1" applyFill="1" applyBorder="1" applyAlignment="1">
      <alignment wrapText="1"/>
    </xf>
    <xf numFmtId="0" fontId="50" fillId="11" borderId="0" xfId="0" applyFont="1" applyFill="1" applyAlignment="1">
      <alignment horizontal="right" wrapText="1"/>
    </xf>
    <xf numFmtId="0" fontId="24" fillId="6" borderId="1" xfId="0" applyFont="1" applyFill="1" applyBorder="1"/>
    <xf numFmtId="3" fontId="10" fillId="11" borderId="1" xfId="0" applyNumberFormat="1" applyFont="1" applyFill="1" applyBorder="1" applyAlignment="1">
      <alignment vertical="center" wrapText="1"/>
    </xf>
    <xf numFmtId="170" fontId="13" fillId="6" borderId="1" xfId="3" applyNumberFormat="1" applyFont="1" applyFill="1" applyBorder="1" applyAlignment="1">
      <alignment vertical="center" wrapText="1"/>
    </xf>
    <xf numFmtId="170" fontId="13" fillId="11" borderId="0" xfId="3" applyNumberFormat="1" applyFont="1" applyFill="1" applyBorder="1" applyAlignment="1">
      <alignment vertical="center" wrapText="1"/>
    </xf>
    <xf numFmtId="10" fontId="10" fillId="6" borderId="1" xfId="0" applyNumberFormat="1" applyFont="1" applyFill="1" applyBorder="1" applyAlignment="1">
      <alignment horizontal="right" vertical="center" wrapText="1"/>
    </xf>
    <xf numFmtId="4" fontId="10" fillId="6" borderId="1" xfId="0" applyNumberFormat="1" applyFont="1" applyFill="1" applyBorder="1" applyAlignment="1">
      <alignment horizontal="right" vertical="center" wrapText="1"/>
    </xf>
    <xf numFmtId="0" fontId="12" fillId="11" borderId="0" xfId="0" applyFont="1" applyFill="1" applyBorder="1" applyAlignment="1">
      <alignment horizontal="left" vertical="center"/>
    </xf>
    <xf numFmtId="0" fontId="48" fillId="10" borderId="9" xfId="0" applyFont="1" applyFill="1" applyBorder="1" applyAlignment="1">
      <alignment vertical="center"/>
    </xf>
    <xf numFmtId="3" fontId="16" fillId="10" borderId="0" xfId="0" applyNumberFormat="1" applyFont="1" applyFill="1" applyBorder="1" applyAlignment="1">
      <alignment vertical="center"/>
    </xf>
    <xf numFmtId="0" fontId="12" fillId="0" borderId="1" xfId="0" applyFont="1" applyBorder="1"/>
    <xf numFmtId="10" fontId="12" fillId="6" borderId="6" xfId="8" applyNumberFormat="1" applyFont="1" applyFill="1" applyBorder="1" applyAlignment="1">
      <alignment vertical="center" wrapText="1"/>
    </xf>
    <xf numFmtId="10" fontId="12" fillId="6" borderId="8" xfId="8" applyNumberFormat="1" applyFont="1" applyFill="1" applyBorder="1" applyAlignment="1">
      <alignment vertical="center" wrapText="1"/>
    </xf>
    <xf numFmtId="0" fontId="13" fillId="0" borderId="7" xfId="0" applyFont="1" applyBorder="1"/>
    <xf numFmtId="0" fontId="13" fillId="6" borderId="7" xfId="0" applyFont="1" applyFill="1" applyBorder="1"/>
    <xf numFmtId="170" fontId="13" fillId="4" borderId="1" xfId="3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70" fontId="12" fillId="4" borderId="1" xfId="3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4" fontId="13" fillId="4" borderId="1" xfId="3" applyNumberFormat="1" applyFont="1" applyFill="1" applyBorder="1" applyAlignment="1">
      <alignment vertical="center" wrapText="1"/>
    </xf>
    <xf numFmtId="4" fontId="13" fillId="7" borderId="16" xfId="3" applyNumberFormat="1" applyFont="1" applyFill="1" applyBorder="1" applyAlignment="1">
      <alignment vertical="center" wrapText="1"/>
    </xf>
    <xf numFmtId="0" fontId="13" fillId="12" borderId="0" xfId="0" applyFont="1" applyFill="1" applyAlignment="1">
      <alignment vertical="center"/>
    </xf>
    <xf numFmtId="4" fontId="11" fillId="6" borderId="1" xfId="0" applyNumberFormat="1" applyFont="1" applyFill="1" applyBorder="1" applyAlignment="1">
      <alignment horizontal="right" vertical="center" wrapText="1"/>
    </xf>
    <xf numFmtId="0" fontId="12" fillId="5" borderId="1" xfId="0" applyFont="1" applyFill="1" applyBorder="1"/>
    <xf numFmtId="0" fontId="12" fillId="11" borderId="0" xfId="0" applyFont="1" applyFill="1"/>
    <xf numFmtId="0" fontId="12" fillId="11" borderId="0" xfId="11" applyFont="1" applyFill="1" applyBorder="1" applyAlignment="1">
      <alignment horizontal="left" vertical="center" indent="1"/>
    </xf>
    <xf numFmtId="0" fontId="13" fillId="11" borderId="0" xfId="0" applyFont="1" applyFill="1" applyBorder="1"/>
    <xf numFmtId="49" fontId="12" fillId="12" borderId="1" xfId="0" applyNumberFormat="1" applyFont="1" applyFill="1" applyBorder="1" applyAlignment="1">
      <alignment horizontal="center" vertical="center" wrapText="1"/>
    </xf>
    <xf numFmtId="0" fontId="12" fillId="12" borderId="1" xfId="0" applyNumberFormat="1" applyFont="1" applyFill="1" applyBorder="1" applyAlignment="1">
      <alignment vertical="center" wrapText="1"/>
    </xf>
    <xf numFmtId="49" fontId="15" fillId="12" borderId="3" xfId="0" applyNumberFormat="1" applyFont="1" applyFill="1" applyBorder="1" applyAlignment="1">
      <alignment horizontal="center" vertical="center" wrapText="1"/>
    </xf>
    <xf numFmtId="0" fontId="12" fillId="12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left" vertical="center"/>
    </xf>
    <xf numFmtId="0" fontId="13" fillId="12" borderId="1" xfId="0" applyNumberFormat="1" applyFont="1" applyFill="1" applyBorder="1" applyAlignment="1">
      <alignment vertical="center" wrapText="1"/>
    </xf>
    <xf numFmtId="0" fontId="12" fillId="12" borderId="2" xfId="0" applyNumberFormat="1" applyFont="1" applyFill="1" applyBorder="1" applyAlignment="1">
      <alignment horizontal="center" vertical="center" wrapText="1"/>
    </xf>
    <xf numFmtId="3" fontId="13" fillId="12" borderId="3" xfId="0" applyNumberFormat="1" applyFont="1" applyFill="1" applyBorder="1" applyAlignment="1">
      <alignment vertical="center" wrapText="1"/>
    </xf>
    <xf numFmtId="1" fontId="13" fillId="12" borderId="1" xfId="0" applyNumberFormat="1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/>
    </xf>
    <xf numFmtId="49" fontId="14" fillId="12" borderId="0" xfId="0" applyNumberFormat="1" applyFont="1" applyFill="1" applyBorder="1" applyAlignment="1">
      <alignment vertical="center" wrapText="1"/>
    </xf>
    <xf numFmtId="49" fontId="12" fillId="12" borderId="1" xfId="11" applyNumberFormat="1" applyFont="1" applyFill="1" applyBorder="1" applyAlignment="1">
      <alignment horizontal="center" vertical="center" wrapText="1"/>
    </xf>
    <xf numFmtId="49" fontId="15" fillId="12" borderId="2" xfId="11" applyNumberFormat="1" applyFont="1" applyFill="1" applyBorder="1" applyAlignment="1">
      <alignment horizontal="center" vertical="center"/>
    </xf>
    <xf numFmtId="0" fontId="0" fillId="12" borderId="0" xfId="0" applyFill="1"/>
    <xf numFmtId="49" fontId="18" fillId="12" borderId="0" xfId="0" applyNumberFormat="1" applyFont="1" applyFill="1" applyBorder="1" applyAlignment="1">
      <alignment vertical="center"/>
    </xf>
    <xf numFmtId="0" fontId="16" fillId="12" borderId="1" xfId="0" applyFont="1" applyFill="1" applyBorder="1" applyAlignment="1">
      <alignment horizontal="left" vertical="center"/>
    </xf>
    <xf numFmtId="49" fontId="15" fillId="12" borderId="3" xfId="11" applyNumberFormat="1" applyFont="1" applyFill="1" applyBorder="1" applyAlignment="1">
      <alignment horizontal="center" vertical="center"/>
    </xf>
    <xf numFmtId="49" fontId="15" fillId="12" borderId="1" xfId="0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vertical="center"/>
    </xf>
    <xf numFmtId="0" fontId="10" fillId="12" borderId="1" xfId="0" applyFont="1" applyFill="1" applyBorder="1" applyAlignment="1">
      <alignment horizontal="center" vertical="center"/>
    </xf>
    <xf numFmtId="49" fontId="15" fillId="12" borderId="1" xfId="0" applyNumberFormat="1" applyFont="1" applyFill="1" applyBorder="1" applyAlignment="1">
      <alignment horizontal="center" vertical="center" wrapText="1"/>
    </xf>
    <xf numFmtId="49" fontId="12" fillId="12" borderId="2" xfId="0" applyNumberFormat="1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wrapText="1"/>
    </xf>
    <xf numFmtId="0" fontId="10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3" fillId="11" borderId="1" xfId="0" applyNumberFormat="1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2" fillId="11" borderId="1" xfId="0" applyNumberFormat="1" applyFont="1" applyFill="1" applyBorder="1" applyAlignment="1">
      <alignment horizontal="left" vertical="center" wrapText="1"/>
    </xf>
    <xf numFmtId="0" fontId="13" fillId="11" borderId="1" xfId="0" applyNumberFormat="1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11" fillId="11" borderId="20" xfId="0" applyFont="1" applyFill="1" applyBorder="1" applyAlignment="1">
      <alignment horizontal="center"/>
    </xf>
    <xf numFmtId="0" fontId="11" fillId="11" borderId="20" xfId="0" applyFont="1" applyFill="1" applyBorder="1" applyAlignment="1">
      <alignment wrapText="1"/>
    </xf>
    <xf numFmtId="0" fontId="11" fillId="11" borderId="1" xfId="0" applyFont="1" applyFill="1" applyBorder="1" applyAlignment="1">
      <alignment horizontal="center" vertical="center"/>
    </xf>
    <xf numFmtId="0" fontId="13" fillId="11" borderId="20" xfId="0" applyFont="1" applyFill="1" applyBorder="1" applyAlignment="1">
      <alignment horizontal="center"/>
    </xf>
    <xf numFmtId="0" fontId="12" fillId="11" borderId="20" xfId="0" applyFont="1" applyFill="1" applyBorder="1" applyAlignment="1">
      <alignment horizontal="center"/>
    </xf>
    <xf numFmtId="0" fontId="12" fillId="11" borderId="20" xfId="0" applyFont="1" applyFill="1" applyBorder="1" applyAlignment="1">
      <alignment wrapText="1"/>
    </xf>
    <xf numFmtId="0" fontId="10" fillId="11" borderId="20" xfId="0" applyFont="1" applyFill="1" applyBorder="1" applyAlignment="1">
      <alignment horizontal="center"/>
    </xf>
    <xf numFmtId="0" fontId="10" fillId="11" borderId="20" xfId="0" applyFont="1" applyFill="1" applyBorder="1" applyAlignment="1">
      <alignment wrapText="1"/>
    </xf>
    <xf numFmtId="0" fontId="10" fillId="11" borderId="20" xfId="0" applyFont="1" applyFill="1" applyBorder="1" applyAlignment="1">
      <alignment horizontal="center" wrapText="1"/>
    </xf>
    <xf numFmtId="0" fontId="10" fillId="11" borderId="21" xfId="0" applyFont="1" applyFill="1" applyBorder="1" applyAlignment="1">
      <alignment horizontal="center" wrapText="1"/>
    </xf>
    <xf numFmtId="0" fontId="10" fillId="11" borderId="21" xfId="0" applyFont="1" applyFill="1" applyBorder="1" applyAlignment="1">
      <alignment wrapText="1"/>
    </xf>
    <xf numFmtId="0" fontId="10" fillId="11" borderId="2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/>
    </xf>
    <xf numFmtId="0" fontId="12" fillId="17" borderId="1" xfId="0" applyFont="1" applyFill="1" applyBorder="1" applyAlignment="1">
      <alignment wrapText="1"/>
    </xf>
    <xf numFmtId="0" fontId="13" fillId="11" borderId="1" xfId="0" applyFont="1" applyFill="1" applyBorder="1" applyAlignment="1">
      <alignment horizontal="center" vertical="center" wrapText="1"/>
    </xf>
    <xf numFmtId="3" fontId="13" fillId="11" borderId="1" xfId="0" applyNumberFormat="1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wrapText="1"/>
    </xf>
    <xf numFmtId="0" fontId="10" fillId="11" borderId="1" xfId="0" applyFont="1" applyFill="1" applyBorder="1" applyAlignment="1">
      <alignment horizontal="center"/>
    </xf>
    <xf numFmtId="0" fontId="10" fillId="11" borderId="1" xfId="0" applyFont="1" applyFill="1" applyBorder="1"/>
    <xf numFmtId="0" fontId="11" fillId="11" borderId="7" xfId="0" applyFont="1" applyFill="1" applyBorder="1"/>
    <xf numFmtId="0" fontId="12" fillId="11" borderId="1" xfId="0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center" wrapText="1"/>
    </xf>
    <xf numFmtId="0" fontId="12" fillId="12" borderId="7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10" fontId="12" fillId="12" borderId="5" xfId="8" applyNumberFormat="1" applyFont="1" applyFill="1" applyBorder="1" applyAlignment="1">
      <alignment vertical="center" wrapText="1"/>
    </xf>
    <xf numFmtId="10" fontId="12" fillId="12" borderId="24" xfId="8" applyNumberFormat="1" applyFont="1" applyFill="1" applyBorder="1" applyAlignment="1">
      <alignment vertical="center" wrapText="1"/>
    </xf>
    <xf numFmtId="0" fontId="12" fillId="18" borderId="21" xfId="14" applyNumberFormat="1" applyFont="1" applyFill="1" applyBorder="1" applyAlignment="1">
      <alignment horizontal="center" vertical="center"/>
    </xf>
    <xf numFmtId="0" fontId="12" fillId="18" borderId="22" xfId="14" applyNumberFormat="1" applyFont="1" applyFill="1" applyBorder="1" applyAlignment="1">
      <alignment vertical="center"/>
    </xf>
    <xf numFmtId="0" fontId="13" fillId="11" borderId="1" xfId="14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vertical="center"/>
    </xf>
    <xf numFmtId="0" fontId="47" fillId="11" borderId="1" xfId="14" applyFont="1" applyFill="1" applyBorder="1" applyAlignment="1">
      <alignment vertical="center"/>
    </xf>
    <xf numFmtId="0" fontId="12" fillId="11" borderId="1" xfId="14" applyFont="1" applyFill="1" applyBorder="1" applyAlignment="1">
      <alignment horizontal="center" vertical="center"/>
    </xf>
    <xf numFmtId="0" fontId="51" fillId="11" borderId="1" xfId="14" applyFont="1" applyFill="1" applyBorder="1" applyAlignment="1">
      <alignment vertical="center"/>
    </xf>
    <xf numFmtId="3" fontId="12" fillId="6" borderId="1" xfId="0" applyNumberFormat="1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2" borderId="2" xfId="0" applyNumberFormat="1" applyFont="1" applyFill="1" applyBorder="1" applyAlignment="1">
      <alignment vertical="center" wrapText="1"/>
    </xf>
    <xf numFmtId="49" fontId="15" fillId="12" borderId="23" xfId="0" applyNumberFormat="1" applyFont="1" applyFill="1" applyBorder="1" applyAlignment="1">
      <alignment horizontal="center" vertical="center" wrapText="1"/>
    </xf>
    <xf numFmtId="0" fontId="12" fillId="16" borderId="1" xfId="14" applyFont="1" applyFill="1" applyBorder="1" applyAlignment="1">
      <alignment horizontal="center" vertical="center" wrapText="1"/>
    </xf>
    <xf numFmtId="0" fontId="12" fillId="16" borderId="1" xfId="14" applyFont="1" applyFill="1" applyBorder="1" applyAlignment="1">
      <alignment vertical="center" wrapText="1"/>
    </xf>
    <xf numFmtId="0" fontId="47" fillId="11" borderId="1" xfId="14" applyFont="1" applyFill="1" applyBorder="1" applyAlignment="1">
      <alignment vertical="center" wrapText="1"/>
    </xf>
    <xf numFmtId="0" fontId="13" fillId="11" borderId="1" xfId="6" applyFont="1" applyFill="1" applyBorder="1" applyAlignment="1">
      <alignment horizontal="left" vertical="center" wrapText="1" indent="1"/>
    </xf>
    <xf numFmtId="0" fontId="12" fillId="17" borderId="1" xfId="14" applyFont="1" applyFill="1" applyBorder="1" applyAlignment="1">
      <alignment horizontal="center" vertical="center" wrapText="1"/>
    </xf>
    <xf numFmtId="0" fontId="12" fillId="17" borderId="1" xfId="14" applyFont="1" applyFill="1" applyBorder="1" applyAlignment="1">
      <alignment vertical="center" wrapText="1"/>
    </xf>
    <xf numFmtId="0" fontId="12" fillId="11" borderId="1" xfId="14" applyFont="1" applyFill="1" applyBorder="1" applyAlignment="1">
      <alignment horizontal="center" vertical="center" wrapText="1"/>
    </xf>
    <xf numFmtId="0" fontId="12" fillId="11" borderId="1" xfId="14" applyFont="1" applyFill="1" applyBorder="1" applyAlignment="1">
      <alignment vertical="center" wrapText="1"/>
    </xf>
    <xf numFmtId="0" fontId="12" fillId="19" borderId="1" xfId="14" applyFont="1" applyFill="1" applyBorder="1" applyAlignment="1">
      <alignment horizontal="center" vertical="center" wrapText="1"/>
    </xf>
    <xf numFmtId="0" fontId="12" fillId="19" borderId="1" xfId="14" applyFont="1" applyFill="1" applyBorder="1" applyAlignment="1">
      <alignment vertical="center" wrapText="1"/>
    </xf>
    <xf numFmtId="3" fontId="12" fillId="11" borderId="3" xfId="0" applyNumberFormat="1" applyFont="1" applyFill="1" applyBorder="1" applyAlignment="1">
      <alignment vertical="center" wrapText="1"/>
    </xf>
    <xf numFmtId="2" fontId="11" fillId="11" borderId="1" xfId="0" applyNumberFormat="1" applyFont="1" applyFill="1" applyBorder="1" applyAlignment="1">
      <alignment horizontal="center" vertical="center" wrapText="1"/>
    </xf>
    <xf numFmtId="0" fontId="12" fillId="12" borderId="0" xfId="0" applyFont="1" applyFill="1"/>
    <xf numFmtId="0" fontId="48" fillId="9" borderId="9" xfId="0" applyFont="1" applyFill="1" applyBorder="1" applyAlignment="1">
      <alignment vertical="center"/>
    </xf>
    <xf numFmtId="0" fontId="48" fillId="10" borderId="17" xfId="0" applyFont="1" applyFill="1" applyBorder="1" applyAlignment="1">
      <alignment vertical="center"/>
    </xf>
    <xf numFmtId="0" fontId="16" fillId="10" borderId="0" xfId="0" applyFont="1" applyFill="1" applyBorder="1" applyAlignment="1">
      <alignment horizontal="center" vertical="center"/>
    </xf>
    <xf numFmtId="3" fontId="16" fillId="10" borderId="18" xfId="0" applyNumberFormat="1" applyFont="1" applyFill="1" applyBorder="1" applyAlignment="1">
      <alignment vertical="center"/>
    </xf>
    <xf numFmtId="0" fontId="48" fillId="9" borderId="9" xfId="0" applyFont="1" applyFill="1" applyBorder="1" applyAlignment="1">
      <alignment horizontal="left" vertical="center"/>
    </xf>
    <xf numFmtId="0" fontId="16" fillId="10" borderId="10" xfId="0" applyFont="1" applyFill="1" applyBorder="1" applyAlignment="1">
      <alignment horizontal="left" vertical="center"/>
    </xf>
    <xf numFmtId="0" fontId="16" fillId="10" borderId="11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 vertical="center"/>
    </xf>
    <xf numFmtId="0" fontId="48" fillId="10" borderId="12" xfId="0" applyFont="1" applyFill="1" applyBorder="1" applyAlignment="1">
      <alignment vertical="center"/>
    </xf>
    <xf numFmtId="0" fontId="48" fillId="10" borderId="9" xfId="0" applyFont="1" applyFill="1" applyBorder="1"/>
    <xf numFmtId="0" fontId="48" fillId="10" borderId="15" xfId="0" applyFont="1" applyFill="1" applyBorder="1" applyAlignment="1">
      <alignment vertical="center"/>
    </xf>
    <xf numFmtId="0" fontId="13" fillId="6" borderId="20" xfId="0" applyFont="1" applyFill="1" applyBorder="1" applyAlignment="1">
      <alignment wrapText="1"/>
    </xf>
    <xf numFmtId="0" fontId="13" fillId="11" borderId="21" xfId="0" applyFont="1" applyFill="1" applyBorder="1" applyAlignment="1">
      <alignment horizontal="center"/>
    </xf>
    <xf numFmtId="0" fontId="13" fillId="6" borderId="21" xfId="0" applyFont="1" applyFill="1" applyBorder="1" applyAlignment="1">
      <alignment wrapText="1"/>
    </xf>
    <xf numFmtId="4" fontId="13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horizontal="left" vertical="center" wrapText="1"/>
    </xf>
    <xf numFmtId="3" fontId="13" fillId="11" borderId="1" xfId="0" applyNumberFormat="1" applyFont="1" applyFill="1" applyBorder="1" applyAlignment="1">
      <alignment vertical="center"/>
    </xf>
    <xf numFmtId="3" fontId="13" fillId="6" borderId="1" xfId="0" applyNumberFormat="1" applyFont="1" applyFill="1" applyBorder="1" applyAlignment="1">
      <alignment vertical="center"/>
    </xf>
    <xf numFmtId="4" fontId="13" fillId="6" borderId="1" xfId="0" applyNumberFormat="1" applyFont="1" applyFill="1" applyBorder="1" applyAlignment="1">
      <alignment vertical="center"/>
    </xf>
    <xf numFmtId="4" fontId="13" fillId="11" borderId="1" xfId="0" applyNumberFormat="1" applyFont="1" applyFill="1" applyBorder="1" applyAlignment="1">
      <alignment vertical="center"/>
    </xf>
    <xf numFmtId="4" fontId="13" fillId="11" borderId="0" xfId="0" applyNumberFormat="1" applyFont="1" applyFill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4" fontId="10" fillId="11" borderId="1" xfId="0" applyNumberFormat="1" applyFont="1" applyFill="1" applyBorder="1" applyAlignment="1">
      <alignment horizontal="center" vertical="center"/>
    </xf>
    <xf numFmtId="0" fontId="13" fillId="11" borderId="25" xfId="0" applyFont="1" applyFill="1" applyBorder="1" applyAlignment="1">
      <alignment horizontal="center"/>
    </xf>
    <xf numFmtId="0" fontId="13" fillId="11" borderId="25" xfId="0" applyFont="1" applyFill="1" applyBorder="1" applyAlignment="1">
      <alignment wrapText="1"/>
    </xf>
    <xf numFmtId="0" fontId="10" fillId="11" borderId="3" xfId="0" applyFont="1" applyFill="1" applyBorder="1" applyAlignment="1">
      <alignment horizontal="center" vertical="center"/>
    </xf>
    <xf numFmtId="4" fontId="13" fillId="11" borderId="3" xfId="0" applyNumberFormat="1" applyFont="1" applyFill="1" applyBorder="1" applyAlignment="1">
      <alignment vertical="center" wrapText="1"/>
    </xf>
    <xf numFmtId="3" fontId="10" fillId="11" borderId="3" xfId="0" applyNumberFormat="1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center" vertical="center"/>
    </xf>
    <xf numFmtId="3" fontId="13" fillId="12" borderId="1" xfId="0" applyNumberFormat="1" applyFont="1" applyFill="1" applyBorder="1" applyAlignment="1">
      <alignment vertical="center"/>
    </xf>
    <xf numFmtId="0" fontId="48" fillId="20" borderId="9" xfId="0" applyFont="1" applyFill="1" applyBorder="1" applyAlignment="1">
      <alignment vertical="center"/>
    </xf>
    <xf numFmtId="0" fontId="16" fillId="20" borderId="10" xfId="0" applyFont="1" applyFill="1" applyBorder="1" applyAlignment="1">
      <alignment horizontal="center" vertical="center"/>
    </xf>
    <xf numFmtId="3" fontId="16" fillId="20" borderId="10" xfId="0" applyNumberFormat="1" applyFont="1" applyFill="1" applyBorder="1" applyAlignment="1">
      <alignment vertical="center"/>
    </xf>
    <xf numFmtId="3" fontId="16" fillId="20" borderId="11" xfId="0" applyNumberFormat="1" applyFont="1" applyFill="1" applyBorder="1" applyAlignment="1">
      <alignment vertical="center"/>
    </xf>
    <xf numFmtId="3" fontId="13" fillId="20" borderId="10" xfId="0" applyNumberFormat="1" applyFont="1" applyFill="1" applyBorder="1" applyAlignment="1">
      <alignment vertical="center" wrapText="1"/>
    </xf>
    <xf numFmtId="3" fontId="13" fillId="20" borderId="11" xfId="0" applyNumberFormat="1" applyFont="1" applyFill="1" applyBorder="1" applyAlignment="1">
      <alignment vertical="center" wrapText="1"/>
    </xf>
    <xf numFmtId="0" fontId="10" fillId="20" borderId="10" xfId="0" applyFont="1" applyFill="1" applyBorder="1" applyAlignment="1">
      <alignment horizontal="center" vertical="center" wrapText="1"/>
    </xf>
    <xf numFmtId="168" fontId="13" fillId="20" borderId="10" xfId="0" quotePrefix="1" applyNumberFormat="1" applyFont="1" applyFill="1" applyBorder="1" applyAlignment="1">
      <alignment vertical="center" wrapText="1"/>
    </xf>
    <xf numFmtId="3" fontId="13" fillId="20" borderId="10" xfId="0" applyNumberFormat="1" applyFont="1" applyFill="1" applyBorder="1" applyAlignment="1">
      <alignment vertical="center"/>
    </xf>
    <xf numFmtId="3" fontId="13" fillId="20" borderId="11" xfId="0" applyNumberFormat="1" applyFont="1" applyFill="1" applyBorder="1" applyAlignment="1">
      <alignment vertical="center"/>
    </xf>
    <xf numFmtId="0" fontId="48" fillId="20" borderId="9" xfId="0" applyFont="1" applyFill="1" applyBorder="1" applyAlignment="1">
      <alignment horizontal="left" vertical="center"/>
    </xf>
    <xf numFmtId="43" fontId="13" fillId="20" borderId="10" xfId="3" applyFont="1" applyFill="1" applyBorder="1" applyAlignment="1">
      <alignment vertical="center" wrapText="1"/>
    </xf>
    <xf numFmtId="43" fontId="13" fillId="20" borderId="11" xfId="3" applyFont="1" applyFill="1" applyBorder="1" applyAlignment="1">
      <alignment vertical="center" wrapText="1"/>
    </xf>
    <xf numFmtId="0" fontId="16" fillId="20" borderId="11" xfId="0" applyFont="1" applyFill="1" applyBorder="1" applyAlignment="1">
      <alignment horizontal="center" vertical="center"/>
    </xf>
    <xf numFmtId="0" fontId="48" fillId="20" borderId="9" xfId="0" applyFont="1" applyFill="1" applyBorder="1"/>
    <xf numFmtId="0" fontId="16" fillId="20" borderId="10" xfId="11" applyFont="1" applyFill="1" applyBorder="1" applyAlignment="1">
      <alignment horizontal="left" vertical="center" indent="1"/>
    </xf>
    <xf numFmtId="0" fontId="16" fillId="20" borderId="11" xfId="11" applyFont="1" applyFill="1" applyBorder="1" applyAlignment="1">
      <alignment horizontal="left" vertical="center" indent="1"/>
    </xf>
    <xf numFmtId="0" fontId="0" fillId="20" borderId="10" xfId="0" applyFill="1" applyBorder="1"/>
    <xf numFmtId="0" fontId="0" fillId="20" borderId="11" xfId="0" applyFill="1" applyBorder="1"/>
    <xf numFmtId="0" fontId="12" fillId="2" borderId="1" xfId="0" applyFont="1" applyFill="1" applyBorder="1" applyAlignment="1">
      <alignment horizontal="left" vertical="center" wrapText="1"/>
    </xf>
    <xf numFmtId="4" fontId="13" fillId="6" borderId="1" xfId="0" applyNumberFormat="1" applyFont="1" applyFill="1" applyBorder="1" applyAlignment="1">
      <alignment vertical="center" wrapText="1"/>
    </xf>
    <xf numFmtId="0" fontId="13" fillId="11" borderId="1" xfId="0" applyFont="1" applyFill="1" applyBorder="1" applyAlignment="1">
      <alignment horizontal="left" vertical="center" wrapText="1" indent="1"/>
    </xf>
    <xf numFmtId="49" fontId="12" fillId="12" borderId="2" xfId="0" applyNumberFormat="1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5" fillId="12" borderId="2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21" borderId="1" xfId="0" applyFill="1" applyBorder="1"/>
    <xf numFmtId="0" fontId="52" fillId="0" borderId="1" xfId="0" applyFont="1" applyBorder="1"/>
    <xf numFmtId="0" fontId="53" fillId="21" borderId="1" xfId="0" applyFont="1" applyFill="1" applyBorder="1"/>
    <xf numFmtId="2" fontId="52" fillId="0" borderId="1" xfId="0" applyNumberFormat="1" applyFont="1" applyBorder="1"/>
    <xf numFmtId="2" fontId="0" fillId="0" borderId="1" xfId="0" applyNumberFormat="1" applyBorder="1"/>
    <xf numFmtId="2" fontId="0" fillId="21" borderId="1" xfId="0" applyNumberFormat="1" applyFill="1" applyBorder="1"/>
    <xf numFmtId="2" fontId="53" fillId="21" borderId="1" xfId="0" applyNumberFormat="1" applyFont="1" applyFill="1" applyBorder="1"/>
    <xf numFmtId="2" fontId="52" fillId="5" borderId="1" xfId="0" applyNumberFormat="1" applyFont="1" applyFill="1" applyBorder="1"/>
    <xf numFmtId="2" fontId="0" fillId="5" borderId="1" xfId="0" applyNumberFormat="1" applyFill="1" applyBorder="1"/>
    <xf numFmtId="10" fontId="0" fillId="5" borderId="1" xfId="0" applyNumberFormat="1" applyFill="1" applyBorder="1"/>
    <xf numFmtId="10" fontId="0" fillId="0" borderId="1" xfId="0" applyNumberFormat="1" applyBorder="1"/>
    <xf numFmtId="0" fontId="10" fillId="12" borderId="1" xfId="0" applyFont="1" applyFill="1" applyBorder="1" applyAlignment="1">
      <alignment horizontal="center" vertical="center" wrapText="1"/>
    </xf>
    <xf numFmtId="2" fontId="52" fillId="12" borderId="1" xfId="0" applyNumberFormat="1" applyFont="1" applyFill="1" applyBorder="1"/>
    <xf numFmtId="0" fontId="52" fillId="12" borderId="1" xfId="0" applyFont="1" applyFill="1" applyBorder="1"/>
    <xf numFmtId="1" fontId="52" fillId="11" borderId="1" xfId="0" applyNumberFormat="1" applyFont="1" applyFill="1" applyBorder="1" applyAlignment="1">
      <alignment horizontal="left"/>
    </xf>
    <xf numFmtId="0" fontId="52" fillId="11" borderId="1" xfId="0" applyFont="1" applyFill="1" applyBorder="1" applyAlignment="1">
      <alignment wrapText="1"/>
    </xf>
    <xf numFmtId="1" fontId="0" fillId="11" borderId="1" xfId="0" applyNumberFormat="1" applyFill="1" applyBorder="1" applyAlignment="1">
      <alignment horizontal="left"/>
    </xf>
    <xf numFmtId="0" fontId="0" fillId="11" borderId="1" xfId="0" applyFill="1" applyBorder="1" applyAlignment="1">
      <alignment wrapText="1"/>
    </xf>
    <xf numFmtId="1" fontId="53" fillId="11" borderId="1" xfId="0" applyNumberFormat="1" applyFont="1" applyFill="1" applyBorder="1" applyAlignment="1">
      <alignment horizontal="left"/>
    </xf>
    <xf numFmtId="0" fontId="53" fillId="11" borderId="1" xfId="0" applyFont="1" applyFill="1" applyBorder="1" applyAlignment="1">
      <alignment wrapText="1"/>
    </xf>
    <xf numFmtId="0" fontId="52" fillId="11" borderId="1" xfId="0" applyFont="1" applyFill="1" applyBorder="1" applyAlignment="1">
      <alignment horizontal="left"/>
    </xf>
    <xf numFmtId="49" fontId="12" fillId="12" borderId="2" xfId="0" applyNumberFormat="1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49" fontId="15" fillId="12" borderId="2" xfId="0" applyNumberFormat="1" applyFont="1" applyFill="1" applyBorder="1" applyAlignment="1">
      <alignment horizontal="center" vertical="center"/>
    </xf>
    <xf numFmtId="49" fontId="15" fillId="12" borderId="3" xfId="0" applyNumberFormat="1" applyFont="1" applyFill="1" applyBorder="1" applyAlignment="1">
      <alignment horizontal="center" vertical="center"/>
    </xf>
    <xf numFmtId="0" fontId="48" fillId="20" borderId="15" xfId="0" applyFont="1" applyFill="1" applyBorder="1" applyAlignment="1">
      <alignment vertical="center"/>
    </xf>
    <xf numFmtId="4" fontId="13" fillId="6" borderId="1" xfId="8" applyNumberFormat="1" applyFont="1" applyFill="1" applyBorder="1" applyAlignment="1">
      <alignment vertical="center" wrapText="1"/>
    </xf>
    <xf numFmtId="169" fontId="13" fillId="6" borderId="1" xfId="0" applyNumberFormat="1" applyFont="1" applyFill="1" applyBorder="1" applyAlignment="1">
      <alignment vertical="center" wrapText="1"/>
    </xf>
    <xf numFmtId="4" fontId="13" fillId="0" borderId="1" xfId="8" applyNumberFormat="1" applyFont="1" applyFill="1" applyBorder="1" applyAlignment="1">
      <alignment vertical="center" wrapText="1"/>
    </xf>
    <xf numFmtId="0" fontId="48" fillId="0" borderId="15" xfId="0" applyFont="1" applyFill="1" applyBorder="1" applyAlignment="1">
      <alignment vertical="center"/>
    </xf>
    <xf numFmtId="0" fontId="0" fillId="0" borderId="10" xfId="0" applyFill="1" applyBorder="1"/>
    <xf numFmtId="0" fontId="13" fillId="0" borderId="11" xfId="0" applyFont="1" applyFill="1" applyBorder="1"/>
    <xf numFmtId="49" fontId="12" fillId="12" borderId="2" xfId="0" applyNumberFormat="1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49" fontId="12" fillId="12" borderId="4" xfId="0" applyNumberFormat="1" applyFont="1" applyFill="1" applyBorder="1" applyAlignment="1">
      <alignment horizontal="center" vertical="center" wrapText="1"/>
    </xf>
    <xf numFmtId="49" fontId="12" fillId="12" borderId="19" xfId="0" applyNumberFormat="1" applyFont="1" applyFill="1" applyBorder="1" applyAlignment="1">
      <alignment horizontal="center" vertical="center" wrapText="1"/>
    </xf>
    <xf numFmtId="0" fontId="48" fillId="20" borderId="9" xfId="0" applyFont="1" applyFill="1" applyBorder="1" applyAlignment="1">
      <alignment horizontal="left" vertical="center"/>
    </xf>
    <xf numFmtId="0" fontId="48" fillId="20" borderId="10" xfId="0" applyFont="1" applyFill="1" applyBorder="1" applyAlignment="1">
      <alignment horizontal="left" vertical="center"/>
    </xf>
    <xf numFmtId="0" fontId="48" fillId="20" borderId="11" xfId="0" applyFont="1" applyFill="1" applyBorder="1" applyAlignment="1">
      <alignment horizontal="left" vertical="center"/>
    </xf>
    <xf numFmtId="49" fontId="15" fillId="12" borderId="2" xfId="0" applyNumberFormat="1" applyFont="1" applyFill="1" applyBorder="1" applyAlignment="1">
      <alignment horizontal="center" vertical="center"/>
    </xf>
    <xf numFmtId="49" fontId="15" fillId="12" borderId="3" xfId="0" applyNumberFormat="1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39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center" vertical="center"/>
    </xf>
    <xf numFmtId="168" fontId="29" fillId="6" borderId="0" xfId="0" applyNumberFormat="1" applyFont="1" applyFill="1" applyBorder="1" applyAlignment="1">
      <alignment horizontal="left" vertical="center" wrapText="1"/>
    </xf>
    <xf numFmtId="0" fontId="30" fillId="6" borderId="0" xfId="0" applyNumberFormat="1" applyFont="1" applyFill="1" applyBorder="1" applyAlignment="1">
      <alignment horizontal="left" vertical="center" wrapText="1"/>
    </xf>
    <xf numFmtId="1" fontId="30" fillId="6" borderId="0" xfId="0" applyNumberFormat="1" applyFont="1" applyFill="1" applyBorder="1" applyAlignment="1">
      <alignment horizontal="left" vertical="center" wrapText="1"/>
    </xf>
    <xf numFmtId="49" fontId="19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49" fontId="30" fillId="6" borderId="0" xfId="0" applyNumberFormat="1" applyFont="1" applyFill="1" applyBorder="1" applyAlignment="1">
      <alignment horizontal="center" vertical="center" wrapText="1"/>
    </xf>
    <xf numFmtId="49" fontId="41" fillId="6" borderId="0" xfId="0" applyNumberFormat="1" applyFont="1" applyFill="1" applyBorder="1" applyAlignment="1">
      <alignment horizontal="center" vertical="center" wrapText="1"/>
    </xf>
  </cellXfs>
  <cellStyles count="15">
    <cellStyle name="Comma [1]" xfId="1"/>
    <cellStyle name="Data" xfId="2"/>
    <cellStyle name="Dziesiętny" xfId="3" builtinId="3"/>
    <cellStyle name="Dziesiętny 2" xfId="13"/>
    <cellStyle name="Nagłówek" xfId="4"/>
    <cellStyle name="Nagłówek1" xfId="5"/>
    <cellStyle name="Normalny" xfId="0" builtinId="0"/>
    <cellStyle name="Normalny 2" xfId="6"/>
    <cellStyle name="Normalny 3" xfId="11"/>
    <cellStyle name="Normalny_Zeszyt2" xfId="14"/>
    <cellStyle name="podtytuł" xfId="7"/>
    <cellStyle name="Procentowy" xfId="8" builtinId="5"/>
    <cellStyle name="Procentowy 2" xfId="12"/>
    <cellStyle name="Tabela" xfId="9"/>
    <cellStyle name="tytuł" xfId="10"/>
  </cellStyles>
  <dxfs count="3">
    <dxf>
      <font>
        <condense val="0"/>
        <extend val="0"/>
        <color indexed="9"/>
      </font>
      <fill>
        <patternFill>
          <bgColor indexed="6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6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usernames" Target="revisions/userNames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5.9310344827586618E-2"/>
          <c:y val="4.3343653250774002E-2"/>
          <c:w val="0.93517241379310589"/>
          <c:h val="0.7678018575851453"/>
        </c:manualLayout>
      </c:layout>
      <c:barChart>
        <c:barDir val="col"/>
        <c:grouping val="clustered"/>
        <c:ser>
          <c:idx val="0"/>
          <c:order val="0"/>
          <c:tx>
            <c:strRef>
              <c:f>arkusz!$B$390</c:f>
              <c:strCache>
                <c:ptCount val="1"/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arkusz!$D$390:$T$390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5707-4051-9865-9E10242D4616}"/>
            </c:ext>
          </c:extLst>
        </c:ser>
        <c:ser>
          <c:idx val="1"/>
          <c:order val="1"/>
          <c:tx>
            <c:strRef>
              <c:f>arkusz!$B$395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arkusz!$D$395:$T$395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707-4051-9865-9E10242D4616}"/>
            </c:ext>
          </c:extLst>
        </c:ser>
        <c:ser>
          <c:idx val="2"/>
          <c:order val="2"/>
          <c:tx>
            <c:strRef>
              <c:f>arkusz!$B$381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val>
            <c:numRef>
              <c:f>arkusz!$D$381:$T$381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5707-4051-9865-9E10242D4616}"/>
            </c:ext>
          </c:extLst>
        </c:ser>
        <c:gapWidth val="30"/>
        <c:axId val="94307456"/>
        <c:axId val="94309376"/>
      </c:barChart>
      <c:catAx>
        <c:axId val="9430745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l-PL"/>
                  <a:t>lata</a:t>
                </a:r>
              </a:p>
            </c:rich>
          </c:tx>
          <c:layout>
            <c:manualLayout>
              <c:xMode val="edge"/>
              <c:yMode val="edge"/>
              <c:x val="0.94620693941782552"/>
              <c:y val="0.931888657878441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94309376"/>
        <c:crosses val="autoZero"/>
        <c:auto val="1"/>
        <c:lblAlgn val="ctr"/>
        <c:lblOffset val="100"/>
        <c:tickLblSkip val="1"/>
        <c:tickMarkSkip val="1"/>
      </c:catAx>
      <c:valAx>
        <c:axId val="943093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943074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2758620689655227E-3"/>
                <c:y val="1.5479876160990712E-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800" b="0" i="1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pl-PL"/>
                    <a:t>tys. zł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620689655172414"/>
          <c:y val="0.14551083591331271"/>
          <c:w val="0.39586206896551962"/>
          <c:h val="0.15170278637770959"/>
        </c:manualLayout>
      </c:layout>
      <c:spPr>
        <a:noFill/>
        <a:ln w="25400">
          <a:noFill/>
        </a:ln>
      </c:spPr>
      <c:txPr>
        <a:bodyPr/>
        <a:lstStyle/>
        <a:p>
          <a:pPr>
            <a:defRPr sz="675" b="0" i="1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1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l-PL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5.9228729807929023E-2"/>
          <c:y val="4.3210006781704446E-2"/>
          <c:w val="0.93526296603683157"/>
          <c:h val="0.76852083490317713"/>
        </c:manualLayout>
      </c:layout>
      <c:barChart>
        <c:barDir val="col"/>
        <c:grouping val="clustered"/>
        <c:ser>
          <c:idx val="0"/>
          <c:order val="0"/>
          <c:tx>
            <c:strRef>
              <c:f>arkusz!$B$251</c:f>
              <c:strCache>
                <c:ptCount val="1"/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arkusz!$D$251:$T$251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BA24-4919-86F9-100A27F204EC}"/>
            </c:ext>
          </c:extLst>
        </c:ser>
        <c:ser>
          <c:idx val="1"/>
          <c:order val="1"/>
          <c:tx>
            <c:strRef>
              <c:f>arkusz!$B$259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arkusz!$D$259:$T$259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24-4919-86F9-100A27F204EC}"/>
            </c:ext>
          </c:extLst>
        </c:ser>
        <c:ser>
          <c:idx val="2"/>
          <c:order val="2"/>
          <c:tx>
            <c:strRef>
              <c:f>arkusz!$B$268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val>
            <c:numRef>
              <c:f>arkusz!$D$268:$T$268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A24-4919-86F9-100A27F204EC}"/>
            </c:ext>
          </c:extLst>
        </c:ser>
        <c:gapWidth val="30"/>
        <c:axId val="98925184"/>
        <c:axId val="100295424"/>
      </c:barChart>
      <c:catAx>
        <c:axId val="9892518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l-PL"/>
                  <a:t>lata</a:t>
                </a:r>
              </a:p>
            </c:rich>
          </c:tx>
          <c:layout>
            <c:manualLayout>
              <c:xMode val="edge"/>
              <c:yMode val="edge"/>
              <c:x val="0.94628227923122299"/>
              <c:y val="0.932101756511205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100295424"/>
        <c:crosses val="autoZero"/>
        <c:auto val="1"/>
        <c:lblAlgn val="ctr"/>
        <c:lblOffset val="100"/>
        <c:tickLblSkip val="1"/>
        <c:tickMarkSkip val="1"/>
      </c:catAx>
      <c:valAx>
        <c:axId val="1002954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989251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2644739266877678E-3"/>
                <c:y val="6.1728581116720881E-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800" b="0" i="1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pl-PL"/>
                    <a:t>tys. zł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308575333289524"/>
          <c:y val="0.14506216562429394"/>
          <c:w val="0.39531733615990033"/>
          <c:h val="0.15123502373596628"/>
        </c:manualLayout>
      </c:layout>
      <c:spPr>
        <a:noFill/>
        <a:ln w="25400">
          <a:noFill/>
        </a:ln>
      </c:spPr>
      <c:txPr>
        <a:bodyPr/>
        <a:lstStyle/>
        <a:p>
          <a:pPr>
            <a:defRPr sz="675" b="0" i="1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1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l-PL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5.9147219918127464E-2"/>
          <c:y val="4.3210006781704446E-2"/>
          <c:w val="0.93535138475177859"/>
          <c:h val="0.76852083490317713"/>
        </c:manualLayout>
      </c:layout>
      <c:barChart>
        <c:barDir val="col"/>
        <c:grouping val="clustered"/>
        <c:ser>
          <c:idx val="0"/>
          <c:order val="0"/>
          <c:tx>
            <c:strRef>
              <c:f>arkusz!$B$220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arkusz!$D$220:$T$220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FF-4640-8173-162D945A71FA}"/>
            </c:ext>
          </c:extLst>
        </c:ser>
        <c:ser>
          <c:idx val="1"/>
          <c:order val="1"/>
          <c:tx>
            <c:strRef>
              <c:f>arkusz!$B$223</c:f>
              <c:strCache>
                <c:ptCount val="1"/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arkusz!$D$223:$T$223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FF-4640-8173-162D945A71FA}"/>
            </c:ext>
          </c:extLst>
        </c:ser>
        <c:ser>
          <c:idx val="2"/>
          <c:order val="2"/>
          <c:tx>
            <c:strRef>
              <c:f>arkusz!$B$226</c:f>
              <c:strCache>
                <c:ptCount val="1"/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arkusz!$D$226:$T$226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0FF-4640-8173-162D945A71FA}"/>
            </c:ext>
          </c:extLst>
        </c:ser>
        <c:ser>
          <c:idx val="3"/>
          <c:order val="3"/>
          <c:tx>
            <c:strRef>
              <c:f>arkusz!$B$228</c:f>
              <c:strCache>
                <c:ptCount val="1"/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arkusz!$D$228:$T$228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0FF-4640-8173-162D945A71FA}"/>
            </c:ext>
          </c:extLst>
        </c:ser>
        <c:ser>
          <c:idx val="4"/>
          <c:order val="4"/>
          <c:tx>
            <c:strRef>
              <c:f>arkusz!$B$231</c:f>
              <c:strCache>
                <c:ptCount val="1"/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arkusz!$D$231:$T$231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0FF-4640-8173-162D945A71FA}"/>
            </c:ext>
          </c:extLst>
        </c:ser>
        <c:gapWidth val="30"/>
        <c:axId val="100326784"/>
        <c:axId val="100349440"/>
      </c:barChart>
      <c:catAx>
        <c:axId val="10032678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l-PL"/>
                  <a:t>lata</a:t>
                </a:r>
              </a:p>
            </c:rich>
          </c:tx>
          <c:layout>
            <c:manualLayout>
              <c:xMode val="edge"/>
              <c:yMode val="edge"/>
              <c:x val="0.94635548376001866"/>
              <c:y val="0.9321015020181329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100349440"/>
        <c:crosses val="autoZero"/>
        <c:auto val="1"/>
        <c:lblAlgn val="ctr"/>
        <c:lblOffset val="100"/>
        <c:tickLblSkip val="1"/>
        <c:tickMarkSkip val="1"/>
      </c:catAx>
      <c:valAx>
        <c:axId val="1003494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1003267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25310045369217E-3"/>
                <c:y val="6.1728581116720881E-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800" b="0" i="1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pl-PL"/>
                    <a:t>tys. zł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127950594232637"/>
          <c:y val="0.12654359128927736"/>
          <c:w val="0.47180224260273557"/>
          <c:h val="0.2592600406902267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1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1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l-PL"/>
    </a:p>
  </c:txPr>
  <c:printSettings>
    <c:headerFooter alignWithMargins="0"/>
    <c:pageMargins b="1" l="0.75000000000000222" r="0.750000000000002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142875</xdr:colOff>
      <xdr:row>367</xdr:row>
      <xdr:rowOff>85725</xdr:rowOff>
    </xdr:from>
    <xdr:to>
      <xdr:col>32</xdr:col>
      <xdr:colOff>342900</xdr:colOff>
      <xdr:row>388</xdr:row>
      <xdr:rowOff>85725</xdr:rowOff>
    </xdr:to>
    <xdr:graphicFrame macro="">
      <xdr:nvGraphicFramePr>
        <xdr:cNvPr id="1191" name="Wykres 1">
          <a:extLst>
            <a:ext uri="{FF2B5EF4-FFF2-40B4-BE49-F238E27FC236}">
              <a16:creationId xmlns="" xmlns:a16="http://schemas.microsoft.com/office/drawing/2014/main" id="{00000000-0008-0000-0800-0000A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409575</xdr:colOff>
      <xdr:row>245</xdr:row>
      <xdr:rowOff>352425</xdr:rowOff>
    </xdr:from>
    <xdr:to>
      <xdr:col>33</xdr:col>
      <xdr:colOff>9525</xdr:colOff>
      <xdr:row>268</xdr:row>
      <xdr:rowOff>95250</xdr:rowOff>
    </xdr:to>
    <xdr:graphicFrame macro="">
      <xdr:nvGraphicFramePr>
        <xdr:cNvPr id="1192" name="Wykres 2">
          <a:extLst>
            <a:ext uri="{FF2B5EF4-FFF2-40B4-BE49-F238E27FC236}">
              <a16:creationId xmlns="" xmlns:a16="http://schemas.microsoft.com/office/drawing/2014/main" id="{00000000-0008-0000-0800-0000A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212</xdr:row>
      <xdr:rowOff>0</xdr:rowOff>
    </xdr:from>
    <xdr:to>
      <xdr:col>32</xdr:col>
      <xdr:colOff>219075</xdr:colOff>
      <xdr:row>232</xdr:row>
      <xdr:rowOff>0</xdr:rowOff>
    </xdr:to>
    <xdr:graphicFrame macro="">
      <xdr:nvGraphicFramePr>
        <xdr:cNvPr id="1193" name="Wykres 3">
          <a:extLst>
            <a:ext uri="{FF2B5EF4-FFF2-40B4-BE49-F238E27FC236}">
              <a16:creationId xmlns="" xmlns:a16="http://schemas.microsoft.com/office/drawing/2014/main" id="{00000000-0008-0000-0800-0000A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\WJ\zlecenia\491%20-%20Miasto%20Wroc&#322;aw%20-%20analiza%20op&#322;acalno&#347;ci%20budowy%20sk&#322;adowiska%20odpad&#243;w%20komunalnych%20w%20Jaroszowie\from%20Doradca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s\wzrpo_wewnetrzny\user\wj\private\SPME\update\robocze\Waldek\Cieplowody\Cieplowody_NPV_0507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95\Profiles\rafal\Desktop\Drukarnia\ANALIZ~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mments"/>
      <sheetName val="Jaroszow1"/>
      <sheetName val="Loan Schedule USD"/>
    </sheetNames>
    <sheetDataSet>
      <sheetData sheetId="0" refreshError="1"/>
      <sheetData sheetId="1" refreshError="1"/>
      <sheetData sheetId="2">
        <row r="5">
          <cell r="B5">
            <v>7.2499999999999995E-2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rosno -&gt; grupę, 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6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3FFB895C-FB4A-43F8-BFAF-8DB9F3AE497A}" diskRevisions="1" revisionId="16841" version="2">
  <header guid="{3FFB895C-FB4A-43F8-BFAF-8DB9F3AE497A}" dateTime="2017-01-23T13:43:54" maxSheetId="10" userName="agierlik" r:id="rId169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dn rId="0" localSheetId="1" customView="1" name="Z_16374D14_0256_4910_839F_6D5897BE7288_.wvu.PrintArea" hidden="1" oldHidden="1">
    <formula>Dane!$A$1:$S$103</formula>
  </rdn>
  <rdn rId="0" localSheetId="2" customView="1" name="Z_16374D14_0256_4910_839F_6D5897BE7288_.wvu.PrintArea" hidden="1" oldHidden="1">
    <formula>Obliczenia!$A$1:$S$492</formula>
  </rdn>
  <rdn rId="0" localSheetId="9" customView="1" name="Z_16374D14_0256_4910_839F_6D5897BE7288_.wvu.PrintArea" hidden="1" oldHidden="1">
    <formula>'Obliczenia dodatkowe'!$A$1:$T$75</formula>
  </rdn>
  <rdn rId="0" localSheetId="8" customView="1" name="Z_16374D14_0256_4910_839F_6D5897BE7288_.wvu.PrintArea" hidden="1" oldHidden="1">
    <formula>'....'!$A$1:$R$8</formula>
  </rdn>
  <rdn rId="0" localSheetId="3" customView="1" name="Z_16374D14_0256_4910_839F_6D5897BE7288_.wvu.PrintArea" hidden="1" oldHidden="1">
    <formula>arkusz!$A$1:$AG$410</formula>
  </rdn>
  <rcv guid="{16374D14-0256-4910-839F-6D5897BE7288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13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12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1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29.bin"/><Relationship Id="rId10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5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13" Type="http://schemas.openxmlformats.org/officeDocument/2006/relationships/printerSettings" Target="../printerSettings/printerSettings65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12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11" Type="http://schemas.openxmlformats.org/officeDocument/2006/relationships/printerSettings" Target="../printerSettings/printerSettings63.bin"/><Relationship Id="rId5" Type="http://schemas.openxmlformats.org/officeDocument/2006/relationships/printerSettings" Target="../printerSettings/printerSettings57.bin"/><Relationship Id="rId10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53"/>
  <sheetViews>
    <sheetView view="pageBreakPreview" zoomScaleNormal="100" zoomScaleSheetLayoutView="100" workbookViewId="0">
      <selection activeCell="B8" sqref="B8"/>
    </sheetView>
  </sheetViews>
  <sheetFormatPr defaultColWidth="9.140625" defaultRowHeight="10.5"/>
  <cols>
    <col min="1" max="1" width="4.7109375" style="1" customWidth="1"/>
    <col min="2" max="2" width="35.5703125" style="26" customWidth="1"/>
    <col min="3" max="3" width="6.7109375" style="1" customWidth="1"/>
    <col min="4" max="4" width="12.28515625" style="25" bestFit="1" customWidth="1"/>
    <col min="5" max="5" width="12" style="25" bestFit="1" customWidth="1"/>
    <col min="6" max="6" width="12" style="25" customWidth="1"/>
    <col min="7" max="7" width="9.5703125" style="25" bestFit="1" customWidth="1"/>
    <col min="8" max="8" width="10.5703125" style="25" customWidth="1"/>
    <col min="9" max="9" width="11.140625" style="25" customWidth="1"/>
    <col min="10" max="18" width="9.5703125" style="25" bestFit="1" customWidth="1"/>
    <col min="19" max="19" width="18.5703125" style="4" customWidth="1"/>
    <col min="20" max="16384" width="9.140625" style="26"/>
  </cols>
  <sheetData>
    <row r="1" spans="1:20" s="12" customFormat="1" ht="30" customHeight="1" thickBot="1">
      <c r="A1" s="14"/>
      <c r="B1" s="522" t="s">
        <v>117</v>
      </c>
      <c r="C1" s="523"/>
      <c r="D1" s="524"/>
      <c r="E1" s="525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5"/>
    </row>
    <row r="2" spans="1:20" s="27" customFormat="1">
      <c r="A2" s="8"/>
      <c r="B2" s="27" t="s">
        <v>95</v>
      </c>
      <c r="C2" s="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9"/>
    </row>
    <row r="3" spans="1:20" s="3" customFormat="1" ht="12.75" customHeight="1">
      <c r="A3" s="581" t="s">
        <v>14</v>
      </c>
      <c r="B3" s="583" t="s">
        <v>3</v>
      </c>
      <c r="C3" s="581" t="s">
        <v>1</v>
      </c>
      <c r="D3" s="276" t="s">
        <v>203</v>
      </c>
      <c r="E3" s="276" t="s">
        <v>199</v>
      </c>
      <c r="F3" s="276" t="s">
        <v>199</v>
      </c>
      <c r="G3" s="276" t="s">
        <v>199</v>
      </c>
      <c r="H3" s="276" t="s">
        <v>199</v>
      </c>
      <c r="I3" s="276" t="s">
        <v>199</v>
      </c>
      <c r="J3" s="276" t="s">
        <v>199</v>
      </c>
      <c r="K3" s="276" t="s">
        <v>199</v>
      </c>
      <c r="L3" s="276" t="s">
        <v>199</v>
      </c>
      <c r="M3" s="276" t="s">
        <v>199</v>
      </c>
      <c r="N3" s="276" t="s">
        <v>199</v>
      </c>
      <c r="O3" s="276" t="s">
        <v>199</v>
      </c>
      <c r="P3" s="276" t="s">
        <v>199</v>
      </c>
      <c r="Q3" s="276" t="s">
        <v>199</v>
      </c>
      <c r="R3" s="276" t="s">
        <v>199</v>
      </c>
      <c r="S3" s="277" t="s">
        <v>0</v>
      </c>
    </row>
    <row r="4" spans="1:20" s="3" customFormat="1">
      <c r="A4" s="582"/>
      <c r="B4" s="583"/>
      <c r="C4" s="582"/>
      <c r="D4" s="286"/>
      <c r="E4" s="407">
        <f>D4+1</f>
        <v>1</v>
      </c>
      <c r="F4" s="407">
        <f t="shared" ref="F4:R4" si="0">E4+1</f>
        <v>2</v>
      </c>
      <c r="G4" s="407">
        <f t="shared" si="0"/>
        <v>3</v>
      </c>
      <c r="H4" s="407">
        <f t="shared" si="0"/>
        <v>4</v>
      </c>
      <c r="I4" s="407">
        <f t="shared" si="0"/>
        <v>5</v>
      </c>
      <c r="J4" s="407">
        <f t="shared" si="0"/>
        <v>6</v>
      </c>
      <c r="K4" s="407">
        <f t="shared" si="0"/>
        <v>7</v>
      </c>
      <c r="L4" s="407">
        <f t="shared" si="0"/>
        <v>8</v>
      </c>
      <c r="M4" s="407">
        <f t="shared" si="0"/>
        <v>9</v>
      </c>
      <c r="N4" s="407">
        <f t="shared" si="0"/>
        <v>10</v>
      </c>
      <c r="O4" s="407">
        <f t="shared" si="0"/>
        <v>11</v>
      </c>
      <c r="P4" s="407">
        <f t="shared" si="0"/>
        <v>12</v>
      </c>
      <c r="Q4" s="407">
        <f t="shared" si="0"/>
        <v>13</v>
      </c>
      <c r="R4" s="407">
        <f t="shared" si="0"/>
        <v>14</v>
      </c>
      <c r="S4" s="408"/>
      <c r="T4" s="5"/>
    </row>
    <row r="5" spans="1:20">
      <c r="A5" s="37">
        <v>1</v>
      </c>
      <c r="B5" s="30" t="s">
        <v>205</v>
      </c>
      <c r="C5" s="10" t="s">
        <v>13</v>
      </c>
      <c r="D5" s="212">
        <v>1</v>
      </c>
      <c r="E5" s="212">
        <v>2</v>
      </c>
      <c r="F5" s="212">
        <v>3</v>
      </c>
      <c r="G5" s="212">
        <v>4</v>
      </c>
      <c r="H5" s="212">
        <v>5</v>
      </c>
      <c r="I5" s="212">
        <v>6</v>
      </c>
      <c r="J5" s="212">
        <v>7</v>
      </c>
      <c r="K5" s="212">
        <v>8</v>
      </c>
      <c r="L5" s="212">
        <v>9</v>
      </c>
      <c r="M5" s="212">
        <v>10</v>
      </c>
      <c r="N5" s="212">
        <v>11</v>
      </c>
      <c r="O5" s="212">
        <v>12</v>
      </c>
      <c r="P5" s="212">
        <v>13</v>
      </c>
      <c r="Q5" s="212">
        <v>14</v>
      </c>
      <c r="R5" s="212">
        <v>15</v>
      </c>
      <c r="S5" s="216"/>
    </row>
    <row r="6" spans="1:20">
      <c r="A6" s="37">
        <f>A5+1</f>
        <v>2</v>
      </c>
      <c r="B6" s="30" t="s">
        <v>8</v>
      </c>
      <c r="C6" s="10" t="s">
        <v>7</v>
      </c>
      <c r="D6" s="34">
        <v>0.04</v>
      </c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6"/>
    </row>
    <row r="7" spans="1:20">
      <c r="A7" s="37">
        <f>A6+1</f>
        <v>3</v>
      </c>
      <c r="B7" s="30" t="s">
        <v>204</v>
      </c>
      <c r="C7" s="10" t="s">
        <v>9</v>
      </c>
      <c r="D7" s="212">
        <v>0</v>
      </c>
      <c r="E7" s="212">
        <v>1</v>
      </c>
      <c r="F7" s="212">
        <v>2</v>
      </c>
      <c r="G7" s="212">
        <v>3</v>
      </c>
      <c r="H7" s="212">
        <v>4</v>
      </c>
      <c r="I7" s="212">
        <v>5</v>
      </c>
      <c r="J7" s="212">
        <v>6</v>
      </c>
      <c r="K7" s="212">
        <v>7</v>
      </c>
      <c r="L7" s="212">
        <v>8</v>
      </c>
      <c r="M7" s="212">
        <v>9</v>
      </c>
      <c r="N7" s="212">
        <v>10</v>
      </c>
      <c r="O7" s="212">
        <v>11</v>
      </c>
      <c r="P7" s="212">
        <v>12</v>
      </c>
      <c r="Q7" s="212">
        <v>13</v>
      </c>
      <c r="R7" s="212">
        <v>14</v>
      </c>
      <c r="S7" s="216"/>
    </row>
    <row r="8" spans="1:20">
      <c r="A8" s="37">
        <f>A7+1</f>
        <v>4</v>
      </c>
      <c r="B8" s="41" t="s">
        <v>324</v>
      </c>
      <c r="C8" s="11" t="s">
        <v>7</v>
      </c>
      <c r="D8" s="215">
        <f>1/(1+$D$6)^D7</f>
        <v>1</v>
      </c>
      <c r="E8" s="215">
        <f t="shared" ref="E8:R8" si="1">1/(1+$D$6)^E7</f>
        <v>0.96153846153846145</v>
      </c>
      <c r="F8" s="215">
        <f t="shared" si="1"/>
        <v>0.92455621301775137</v>
      </c>
      <c r="G8" s="215">
        <f t="shared" si="1"/>
        <v>0.88899635867091487</v>
      </c>
      <c r="H8" s="215">
        <f t="shared" si="1"/>
        <v>0.85480419102972571</v>
      </c>
      <c r="I8" s="215">
        <f t="shared" si="1"/>
        <v>0.82192710675935154</v>
      </c>
      <c r="J8" s="215">
        <f t="shared" si="1"/>
        <v>0.79031452573014571</v>
      </c>
      <c r="K8" s="215">
        <f t="shared" si="1"/>
        <v>0.75991781320206331</v>
      </c>
      <c r="L8" s="215">
        <f t="shared" si="1"/>
        <v>0.73069020500198378</v>
      </c>
      <c r="M8" s="215">
        <f t="shared" si="1"/>
        <v>0.70258673557883045</v>
      </c>
      <c r="N8" s="215">
        <f t="shared" si="1"/>
        <v>0.67556416882579851</v>
      </c>
      <c r="O8" s="215">
        <f t="shared" si="1"/>
        <v>0.6495809315632679</v>
      </c>
      <c r="P8" s="215">
        <f t="shared" si="1"/>
        <v>0.62459704958006512</v>
      </c>
      <c r="Q8" s="215">
        <f t="shared" si="1"/>
        <v>0.600574086134678</v>
      </c>
      <c r="R8" s="215">
        <f t="shared" si="1"/>
        <v>0.57747508282180582</v>
      </c>
      <c r="S8" s="216"/>
    </row>
    <row r="9" spans="1:20">
      <c r="A9" s="37">
        <f>A8+1</f>
        <v>5</v>
      </c>
      <c r="B9" s="30" t="s">
        <v>11</v>
      </c>
      <c r="C9" s="10" t="s">
        <v>7</v>
      </c>
      <c r="D9" s="34">
        <v>0.19</v>
      </c>
      <c r="E9" s="34">
        <v>0.19</v>
      </c>
      <c r="F9" s="34">
        <v>0.19</v>
      </c>
      <c r="G9" s="34">
        <v>0.19</v>
      </c>
      <c r="H9" s="34">
        <v>0.19</v>
      </c>
      <c r="I9" s="34">
        <v>0.19</v>
      </c>
      <c r="J9" s="34">
        <v>0.19</v>
      </c>
      <c r="K9" s="34">
        <v>0.19</v>
      </c>
      <c r="L9" s="34">
        <v>0.19</v>
      </c>
      <c r="M9" s="34">
        <v>0.19</v>
      </c>
      <c r="N9" s="34">
        <v>0.19</v>
      </c>
      <c r="O9" s="34">
        <v>0.19</v>
      </c>
      <c r="P9" s="34">
        <v>0.19</v>
      </c>
      <c r="Q9" s="34">
        <v>0.19</v>
      </c>
      <c r="R9" s="34">
        <v>0.19</v>
      </c>
      <c r="S9" s="20"/>
    </row>
    <row r="10" spans="1:20" ht="21">
      <c r="A10" s="37">
        <f>A9+1</f>
        <v>6</v>
      </c>
      <c r="B10" s="28" t="s">
        <v>206</v>
      </c>
      <c r="C10" s="11" t="s">
        <v>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0"/>
    </row>
    <row r="11" spans="1:20" ht="11.25" thickBot="1">
      <c r="A11" s="53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spans="1:20" s="12" customFormat="1" ht="30" customHeight="1" thickBot="1">
      <c r="A12" s="14"/>
      <c r="B12" s="522" t="s">
        <v>118</v>
      </c>
      <c r="C12" s="523"/>
      <c r="D12" s="524"/>
      <c r="E12" s="525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5"/>
    </row>
    <row r="13" spans="1:20" s="27" customFormat="1">
      <c r="A13" s="8"/>
      <c r="B13" s="27" t="s">
        <v>96</v>
      </c>
      <c r="C13" s="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9"/>
    </row>
    <row r="14" spans="1:20" s="409" customFormat="1" ht="12.75" customHeight="1">
      <c r="A14" s="581" t="s">
        <v>14</v>
      </c>
      <c r="B14" s="583" t="s">
        <v>3</v>
      </c>
      <c r="C14" s="581" t="s">
        <v>1</v>
      </c>
      <c r="D14" s="276" t="s">
        <v>199</v>
      </c>
      <c r="E14" s="276" t="s">
        <v>199</v>
      </c>
      <c r="F14" s="276" t="s">
        <v>199</v>
      </c>
      <c r="G14" s="276" t="s">
        <v>199</v>
      </c>
      <c r="H14" s="276" t="s">
        <v>199</v>
      </c>
      <c r="I14" s="276" t="s">
        <v>199</v>
      </c>
      <c r="J14" s="276" t="s">
        <v>199</v>
      </c>
      <c r="K14" s="276" t="s">
        <v>199</v>
      </c>
      <c r="L14" s="276" t="s">
        <v>199</v>
      </c>
      <c r="M14" s="276" t="s">
        <v>199</v>
      </c>
      <c r="N14" s="276" t="s">
        <v>199</v>
      </c>
      <c r="O14" s="276" t="s">
        <v>199</v>
      </c>
      <c r="P14" s="276" t="s">
        <v>199</v>
      </c>
      <c r="Q14" s="276" t="s">
        <v>199</v>
      </c>
      <c r="R14" s="276" t="s">
        <v>199</v>
      </c>
      <c r="S14" s="277" t="s">
        <v>0</v>
      </c>
    </row>
    <row r="15" spans="1:20" s="409" customFormat="1">
      <c r="A15" s="582"/>
      <c r="B15" s="583"/>
      <c r="C15" s="582"/>
      <c r="D15" s="407">
        <f>D4</f>
        <v>0</v>
      </c>
      <c r="E15" s="407">
        <f t="shared" ref="E15:R15" si="2">E4</f>
        <v>1</v>
      </c>
      <c r="F15" s="407">
        <f t="shared" si="2"/>
        <v>2</v>
      </c>
      <c r="G15" s="407">
        <f t="shared" si="2"/>
        <v>3</v>
      </c>
      <c r="H15" s="407">
        <f t="shared" si="2"/>
        <v>4</v>
      </c>
      <c r="I15" s="407">
        <f t="shared" si="2"/>
        <v>5</v>
      </c>
      <c r="J15" s="407">
        <f t="shared" si="2"/>
        <v>6</v>
      </c>
      <c r="K15" s="407">
        <f t="shared" si="2"/>
        <v>7</v>
      </c>
      <c r="L15" s="407">
        <f t="shared" si="2"/>
        <v>8</v>
      </c>
      <c r="M15" s="407">
        <f t="shared" si="2"/>
        <v>9</v>
      </c>
      <c r="N15" s="407">
        <f t="shared" si="2"/>
        <v>10</v>
      </c>
      <c r="O15" s="407">
        <f t="shared" si="2"/>
        <v>11</v>
      </c>
      <c r="P15" s="407">
        <f t="shared" si="2"/>
        <v>12</v>
      </c>
      <c r="Q15" s="407">
        <f t="shared" si="2"/>
        <v>13</v>
      </c>
      <c r="R15" s="407">
        <f t="shared" si="2"/>
        <v>14</v>
      </c>
      <c r="S15" s="408"/>
      <c r="T15" s="410"/>
    </row>
    <row r="16" spans="1:20">
      <c r="A16" s="37">
        <v>1</v>
      </c>
      <c r="B16" s="30" t="s">
        <v>10</v>
      </c>
      <c r="C16" s="10" t="s">
        <v>7</v>
      </c>
      <c r="D16" s="34">
        <v>0.05</v>
      </c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6"/>
    </row>
    <row r="17" spans="1:20">
      <c r="A17" s="37">
        <f>A16+1</f>
        <v>2</v>
      </c>
      <c r="B17" s="30" t="s">
        <v>204</v>
      </c>
      <c r="C17" s="10" t="s">
        <v>9</v>
      </c>
      <c r="D17" s="212">
        <f>D7</f>
        <v>0</v>
      </c>
      <c r="E17" s="212">
        <f t="shared" ref="E17:R17" si="3">E7</f>
        <v>1</v>
      </c>
      <c r="F17" s="212">
        <f t="shared" si="3"/>
        <v>2</v>
      </c>
      <c r="G17" s="212">
        <f t="shared" si="3"/>
        <v>3</v>
      </c>
      <c r="H17" s="212">
        <f t="shared" si="3"/>
        <v>4</v>
      </c>
      <c r="I17" s="212">
        <f t="shared" si="3"/>
        <v>5</v>
      </c>
      <c r="J17" s="212">
        <f t="shared" si="3"/>
        <v>6</v>
      </c>
      <c r="K17" s="212">
        <f t="shared" si="3"/>
        <v>7</v>
      </c>
      <c r="L17" s="212">
        <f t="shared" si="3"/>
        <v>8</v>
      </c>
      <c r="M17" s="212">
        <f t="shared" si="3"/>
        <v>9</v>
      </c>
      <c r="N17" s="212">
        <f t="shared" si="3"/>
        <v>10</v>
      </c>
      <c r="O17" s="212">
        <f t="shared" si="3"/>
        <v>11</v>
      </c>
      <c r="P17" s="212">
        <f t="shared" si="3"/>
        <v>12</v>
      </c>
      <c r="Q17" s="212">
        <f t="shared" si="3"/>
        <v>13</v>
      </c>
      <c r="R17" s="212">
        <f t="shared" si="3"/>
        <v>14</v>
      </c>
      <c r="S17" s="216"/>
    </row>
    <row r="18" spans="1:20">
      <c r="A18" s="37">
        <f>A17+1</f>
        <v>3</v>
      </c>
      <c r="B18" s="28" t="s">
        <v>12</v>
      </c>
      <c r="C18" s="11" t="s">
        <v>7</v>
      </c>
      <c r="D18" s="215">
        <f>1/(1+$D$16)^D17</f>
        <v>1</v>
      </c>
      <c r="E18" s="215">
        <f t="shared" ref="E18:R18" si="4">1/(1+$D$16)^E17</f>
        <v>0.95238095238095233</v>
      </c>
      <c r="F18" s="215">
        <f t="shared" si="4"/>
        <v>0.90702947845804982</v>
      </c>
      <c r="G18" s="215">
        <f t="shared" si="4"/>
        <v>0.86383759853147601</v>
      </c>
      <c r="H18" s="215">
        <f t="shared" si="4"/>
        <v>0.82270247479188197</v>
      </c>
      <c r="I18" s="215">
        <f t="shared" si="4"/>
        <v>0.78352616646845896</v>
      </c>
      <c r="J18" s="215">
        <f t="shared" si="4"/>
        <v>0.74621539663662761</v>
      </c>
      <c r="K18" s="215">
        <f t="shared" si="4"/>
        <v>0.71068133013012147</v>
      </c>
      <c r="L18" s="215">
        <f t="shared" si="4"/>
        <v>0.67683936202868722</v>
      </c>
      <c r="M18" s="215">
        <f t="shared" si="4"/>
        <v>0.64460891621779726</v>
      </c>
      <c r="N18" s="215">
        <f t="shared" si="4"/>
        <v>0.61391325354075932</v>
      </c>
      <c r="O18" s="215">
        <f t="shared" si="4"/>
        <v>0.5846792890864374</v>
      </c>
      <c r="P18" s="215">
        <f t="shared" si="4"/>
        <v>0.5568374181775595</v>
      </c>
      <c r="Q18" s="215">
        <f t="shared" si="4"/>
        <v>0.53032135064529462</v>
      </c>
      <c r="R18" s="215">
        <f t="shared" si="4"/>
        <v>0.50506795299551888</v>
      </c>
      <c r="S18" s="216"/>
    </row>
    <row r="19" spans="1:20">
      <c r="A19" s="37">
        <f>A18+1</f>
        <v>4</v>
      </c>
      <c r="B19" s="28" t="s">
        <v>114</v>
      </c>
      <c r="C19" s="11" t="s">
        <v>7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0"/>
    </row>
    <row r="20" spans="1:20" ht="21">
      <c r="A20" s="37">
        <f>A19+1</f>
        <v>5</v>
      </c>
      <c r="B20" s="28" t="s">
        <v>207</v>
      </c>
      <c r="C20" s="11" t="s">
        <v>6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0"/>
    </row>
    <row r="21" spans="1:20" ht="11.25" thickBot="1">
      <c r="A21" s="53"/>
      <c r="B21" s="54"/>
      <c r="C21" s="55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19"/>
    </row>
    <row r="22" spans="1:20" s="12" customFormat="1" ht="30" customHeight="1" thickBot="1">
      <c r="A22" s="14"/>
      <c r="B22" s="385" t="s">
        <v>119</v>
      </c>
      <c r="C22" s="209"/>
      <c r="D22" s="210"/>
      <c r="E22" s="210"/>
      <c r="F22" s="210"/>
      <c r="G22" s="211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5"/>
    </row>
    <row r="23" spans="1:20" s="27" customFormat="1">
      <c r="A23" s="8"/>
      <c r="B23" s="27" t="s">
        <v>97</v>
      </c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9"/>
    </row>
    <row r="24" spans="1:20" s="409" customFormat="1" ht="12.75" customHeight="1">
      <c r="A24" s="581" t="s">
        <v>14</v>
      </c>
      <c r="B24" s="583" t="s">
        <v>3</v>
      </c>
      <c r="C24" s="581" t="s">
        <v>1</v>
      </c>
      <c r="D24" s="276" t="s">
        <v>199</v>
      </c>
      <c r="E24" s="276" t="s">
        <v>199</v>
      </c>
      <c r="F24" s="276" t="s">
        <v>199</v>
      </c>
      <c r="G24" s="276" t="s">
        <v>199</v>
      </c>
      <c r="H24" s="276" t="s">
        <v>199</v>
      </c>
      <c r="I24" s="276" t="s">
        <v>199</v>
      </c>
      <c r="J24" s="276" t="s">
        <v>199</v>
      </c>
      <c r="K24" s="276" t="s">
        <v>199</v>
      </c>
      <c r="L24" s="276" t="s">
        <v>199</v>
      </c>
      <c r="M24" s="276" t="s">
        <v>199</v>
      </c>
      <c r="N24" s="276" t="s">
        <v>199</v>
      </c>
      <c r="O24" s="276" t="s">
        <v>199</v>
      </c>
      <c r="P24" s="276" t="s">
        <v>199</v>
      </c>
      <c r="Q24" s="276" t="s">
        <v>199</v>
      </c>
      <c r="R24" s="276" t="s">
        <v>199</v>
      </c>
      <c r="S24" s="277" t="s">
        <v>0</v>
      </c>
    </row>
    <row r="25" spans="1:20" s="409" customFormat="1">
      <c r="A25" s="582"/>
      <c r="B25" s="583"/>
      <c r="C25" s="582"/>
      <c r="D25" s="407">
        <f>D15</f>
        <v>0</v>
      </c>
      <c r="E25" s="407">
        <f t="shared" ref="E25:R25" si="5">E15</f>
        <v>1</v>
      </c>
      <c r="F25" s="407">
        <f t="shared" si="5"/>
        <v>2</v>
      </c>
      <c r="G25" s="407">
        <f t="shared" si="5"/>
        <v>3</v>
      </c>
      <c r="H25" s="407">
        <f t="shared" si="5"/>
        <v>4</v>
      </c>
      <c r="I25" s="407">
        <f t="shared" si="5"/>
        <v>5</v>
      </c>
      <c r="J25" s="407">
        <f t="shared" si="5"/>
        <v>6</v>
      </c>
      <c r="K25" s="407">
        <f t="shared" si="5"/>
        <v>7</v>
      </c>
      <c r="L25" s="407">
        <f t="shared" si="5"/>
        <v>8</v>
      </c>
      <c r="M25" s="407">
        <f t="shared" si="5"/>
        <v>9</v>
      </c>
      <c r="N25" s="407">
        <f t="shared" si="5"/>
        <v>10</v>
      </c>
      <c r="O25" s="407">
        <f t="shared" si="5"/>
        <v>11</v>
      </c>
      <c r="P25" s="407">
        <f t="shared" si="5"/>
        <v>12</v>
      </c>
      <c r="Q25" s="407">
        <f t="shared" si="5"/>
        <v>13</v>
      </c>
      <c r="R25" s="407">
        <f t="shared" si="5"/>
        <v>14</v>
      </c>
      <c r="S25" s="408"/>
      <c r="T25" s="410"/>
    </row>
    <row r="26" spans="1:20">
      <c r="A26" s="37" t="s">
        <v>15</v>
      </c>
      <c r="B26" s="40"/>
      <c r="C26" s="38" t="s">
        <v>6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17" t="s">
        <v>5</v>
      </c>
    </row>
    <row r="27" spans="1:20">
      <c r="A27" s="37" t="s">
        <v>16</v>
      </c>
      <c r="B27" s="40"/>
      <c r="C27" s="38" t="s">
        <v>6</v>
      </c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17" t="s">
        <v>5</v>
      </c>
    </row>
    <row r="28" spans="1:20">
      <c r="A28" s="37" t="s">
        <v>17</v>
      </c>
      <c r="B28" s="40"/>
      <c r="C28" s="38" t="s">
        <v>6</v>
      </c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17" t="s">
        <v>5</v>
      </c>
    </row>
    <row r="29" spans="1:20">
      <c r="A29" s="37" t="s">
        <v>18</v>
      </c>
      <c r="B29" s="40"/>
      <c r="C29" s="38" t="s">
        <v>6</v>
      </c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17" t="s">
        <v>5</v>
      </c>
    </row>
    <row r="30" spans="1:20">
      <c r="A30" s="37" t="s">
        <v>19</v>
      </c>
      <c r="B30" s="40"/>
      <c r="C30" s="38" t="s">
        <v>6</v>
      </c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17" t="s">
        <v>5</v>
      </c>
    </row>
    <row r="31" spans="1:20">
      <c r="A31" s="37" t="s">
        <v>20</v>
      </c>
      <c r="B31" s="40"/>
      <c r="C31" s="38" t="s">
        <v>6</v>
      </c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17" t="s">
        <v>5</v>
      </c>
    </row>
    <row r="32" spans="1:20">
      <c r="A32" s="37" t="s">
        <v>21</v>
      </c>
      <c r="B32" s="40"/>
      <c r="C32" s="38" t="s">
        <v>6</v>
      </c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17" t="s">
        <v>5</v>
      </c>
    </row>
    <row r="33" spans="1:19">
      <c r="A33" s="37" t="s">
        <v>22</v>
      </c>
      <c r="B33" s="40"/>
      <c r="C33" s="38" t="s">
        <v>6</v>
      </c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17" t="s">
        <v>5</v>
      </c>
    </row>
    <row r="34" spans="1:19">
      <c r="A34" s="37" t="s">
        <v>23</v>
      </c>
      <c r="B34" s="40"/>
      <c r="C34" s="38" t="s">
        <v>6</v>
      </c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17" t="s">
        <v>5</v>
      </c>
    </row>
    <row r="35" spans="1:19">
      <c r="A35" s="37" t="s">
        <v>24</v>
      </c>
      <c r="B35" s="40"/>
      <c r="C35" s="38" t="s">
        <v>6</v>
      </c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17" t="s">
        <v>5</v>
      </c>
    </row>
    <row r="36" spans="1:19">
      <c r="A36" s="37" t="s">
        <v>25</v>
      </c>
      <c r="B36" s="40"/>
      <c r="C36" s="38" t="s">
        <v>6</v>
      </c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17" t="s">
        <v>5</v>
      </c>
    </row>
    <row r="37" spans="1:19">
      <c r="A37" s="37" t="s">
        <v>26</v>
      </c>
      <c r="B37" s="40"/>
      <c r="C37" s="38" t="s">
        <v>6</v>
      </c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17" t="s">
        <v>5</v>
      </c>
    </row>
    <row r="38" spans="1:19">
      <c r="A38" s="37" t="s">
        <v>27</v>
      </c>
      <c r="B38" s="40"/>
      <c r="C38" s="38" t="s">
        <v>6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17" t="s">
        <v>5</v>
      </c>
    </row>
    <row r="39" spans="1:19">
      <c r="A39" s="37" t="s">
        <v>28</v>
      </c>
      <c r="B39" s="40"/>
      <c r="C39" s="38" t="s">
        <v>6</v>
      </c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17" t="s">
        <v>5</v>
      </c>
    </row>
    <row r="40" spans="1:19">
      <c r="A40" s="37" t="s">
        <v>29</v>
      </c>
      <c r="B40" s="40"/>
      <c r="C40" s="38" t="s">
        <v>6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17" t="s">
        <v>5</v>
      </c>
    </row>
    <row r="41" spans="1:19">
      <c r="A41" s="37" t="s">
        <v>30</v>
      </c>
      <c r="B41" s="40"/>
      <c r="C41" s="38" t="s">
        <v>6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17" t="s">
        <v>5</v>
      </c>
    </row>
    <row r="42" spans="1:19">
      <c r="A42" s="37" t="s">
        <v>31</v>
      </c>
      <c r="B42" s="40"/>
      <c r="C42" s="38" t="s">
        <v>6</v>
      </c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17" t="s">
        <v>5</v>
      </c>
    </row>
    <row r="43" spans="1:19">
      <c r="A43" s="37" t="s">
        <v>32</v>
      </c>
      <c r="B43" s="40"/>
      <c r="C43" s="38" t="s">
        <v>6</v>
      </c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17" t="s">
        <v>5</v>
      </c>
    </row>
    <row r="44" spans="1:19">
      <c r="A44" s="37" t="s">
        <v>33</v>
      </c>
      <c r="B44" s="40"/>
      <c r="C44" s="38" t="s">
        <v>6</v>
      </c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17" t="s">
        <v>5</v>
      </c>
    </row>
    <row r="45" spans="1:19" s="22" customFormat="1">
      <c r="A45" s="287"/>
      <c r="B45" s="235" t="s">
        <v>300</v>
      </c>
      <c r="C45" s="288"/>
      <c r="D45" s="233">
        <f>SUM(D26:D44)</f>
        <v>0</v>
      </c>
      <c r="E45" s="233">
        <f t="shared" ref="E45:R45" si="6">SUM(E26:E44)</f>
        <v>0</v>
      </c>
      <c r="F45" s="233">
        <f t="shared" si="6"/>
        <v>0</v>
      </c>
      <c r="G45" s="233">
        <f t="shared" si="6"/>
        <v>0</v>
      </c>
      <c r="H45" s="233">
        <f t="shared" si="6"/>
        <v>0</v>
      </c>
      <c r="I45" s="233">
        <f t="shared" si="6"/>
        <v>0</v>
      </c>
      <c r="J45" s="233">
        <f t="shared" si="6"/>
        <v>0</v>
      </c>
      <c r="K45" s="233">
        <f t="shared" si="6"/>
        <v>0</v>
      </c>
      <c r="L45" s="233">
        <f t="shared" si="6"/>
        <v>0</v>
      </c>
      <c r="M45" s="233">
        <f t="shared" si="6"/>
        <v>0</v>
      </c>
      <c r="N45" s="233">
        <f t="shared" si="6"/>
        <v>0</v>
      </c>
      <c r="O45" s="233">
        <f t="shared" si="6"/>
        <v>0</v>
      </c>
      <c r="P45" s="233">
        <f t="shared" si="6"/>
        <v>0</v>
      </c>
      <c r="Q45" s="233">
        <f t="shared" si="6"/>
        <v>0</v>
      </c>
      <c r="R45" s="233">
        <f t="shared" si="6"/>
        <v>0</v>
      </c>
      <c r="S45" s="289"/>
    </row>
    <row r="46" spans="1:19" s="32" customFormat="1">
      <c r="A46" s="6"/>
      <c r="C46" s="6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7"/>
    </row>
    <row r="47" spans="1:19" s="27" customFormat="1">
      <c r="A47" s="8"/>
      <c r="B47" s="27" t="s">
        <v>113</v>
      </c>
      <c r="C47" s="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9"/>
    </row>
    <row r="48" spans="1:19" s="409" customFormat="1" ht="12.75" customHeight="1">
      <c r="A48" s="581" t="s">
        <v>14</v>
      </c>
      <c r="B48" s="583" t="s">
        <v>3</v>
      </c>
      <c r="C48" s="581" t="s">
        <v>1</v>
      </c>
      <c r="D48" s="276" t="s">
        <v>199</v>
      </c>
      <c r="E48" s="276" t="s">
        <v>199</v>
      </c>
      <c r="F48" s="276" t="s">
        <v>199</v>
      </c>
      <c r="G48" s="276" t="s">
        <v>199</v>
      </c>
      <c r="H48" s="276" t="s">
        <v>199</v>
      </c>
      <c r="I48" s="276" t="s">
        <v>199</v>
      </c>
      <c r="J48" s="276" t="s">
        <v>199</v>
      </c>
      <c r="K48" s="276" t="s">
        <v>199</v>
      </c>
      <c r="L48" s="276" t="s">
        <v>199</v>
      </c>
      <c r="M48" s="276" t="s">
        <v>199</v>
      </c>
      <c r="N48" s="276" t="s">
        <v>199</v>
      </c>
      <c r="O48" s="276" t="s">
        <v>199</v>
      </c>
      <c r="P48" s="276" t="s">
        <v>199</v>
      </c>
      <c r="Q48" s="276" t="s">
        <v>199</v>
      </c>
      <c r="R48" s="276" t="s">
        <v>199</v>
      </c>
      <c r="S48" s="277" t="s">
        <v>0</v>
      </c>
    </row>
    <row r="49" spans="1:20" s="409" customFormat="1">
      <c r="A49" s="582"/>
      <c r="B49" s="583"/>
      <c r="C49" s="582"/>
      <c r="D49" s="411">
        <f>D15</f>
        <v>0</v>
      </c>
      <c r="E49" s="411">
        <f t="shared" ref="E49:R49" si="7">E15</f>
        <v>1</v>
      </c>
      <c r="F49" s="411">
        <f t="shared" si="7"/>
        <v>2</v>
      </c>
      <c r="G49" s="411">
        <f t="shared" si="7"/>
        <v>3</v>
      </c>
      <c r="H49" s="411">
        <f t="shared" si="7"/>
        <v>4</v>
      </c>
      <c r="I49" s="411">
        <f t="shared" si="7"/>
        <v>5</v>
      </c>
      <c r="J49" s="411">
        <f t="shared" si="7"/>
        <v>6</v>
      </c>
      <c r="K49" s="411">
        <f t="shared" si="7"/>
        <v>7</v>
      </c>
      <c r="L49" s="411">
        <f t="shared" si="7"/>
        <v>8</v>
      </c>
      <c r="M49" s="411">
        <f t="shared" si="7"/>
        <v>9</v>
      </c>
      <c r="N49" s="411">
        <f t="shared" si="7"/>
        <v>10</v>
      </c>
      <c r="O49" s="411">
        <f t="shared" si="7"/>
        <v>11</v>
      </c>
      <c r="P49" s="411">
        <f t="shared" si="7"/>
        <v>12</v>
      </c>
      <c r="Q49" s="411">
        <f t="shared" si="7"/>
        <v>13</v>
      </c>
      <c r="R49" s="411">
        <f t="shared" si="7"/>
        <v>14</v>
      </c>
      <c r="S49" s="408"/>
      <c r="T49" s="410"/>
    </row>
    <row r="50" spans="1:20" ht="21">
      <c r="A50" s="37">
        <v>1</v>
      </c>
      <c r="B50" s="28" t="s">
        <v>208</v>
      </c>
      <c r="C50" s="415" t="s">
        <v>6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17"/>
    </row>
    <row r="51" spans="1:20">
      <c r="A51" s="217"/>
      <c r="B51" s="218"/>
      <c r="C51" s="219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1"/>
    </row>
    <row r="52" spans="1:20" ht="11.25" thickBot="1">
      <c r="A52" s="217"/>
      <c r="B52" s="218"/>
      <c r="C52" s="219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1"/>
    </row>
    <row r="53" spans="1:20" ht="18.75" thickBot="1">
      <c r="A53" s="12"/>
      <c r="B53" s="586" t="s">
        <v>194</v>
      </c>
      <c r="C53" s="587"/>
      <c r="D53" s="587"/>
      <c r="E53" s="587"/>
      <c r="F53" s="587"/>
      <c r="G53" s="587"/>
      <c r="H53" s="587"/>
      <c r="I53" s="588"/>
      <c r="J53" s="220"/>
      <c r="K53" s="220"/>
      <c r="L53" s="220"/>
      <c r="M53" s="220"/>
      <c r="N53" s="220"/>
      <c r="O53" s="220"/>
      <c r="P53" s="220"/>
      <c r="Q53" s="220"/>
      <c r="R53" s="220"/>
      <c r="S53" s="221"/>
    </row>
    <row r="54" spans="1:20">
      <c r="A54" s="27"/>
      <c r="B54" s="27" t="s">
        <v>105</v>
      </c>
      <c r="C54" s="8"/>
      <c r="D54" s="24"/>
      <c r="E54" s="24"/>
      <c r="F54" s="24"/>
      <c r="G54" s="24"/>
      <c r="H54" s="24"/>
      <c r="I54" s="24"/>
      <c r="J54" s="220"/>
      <c r="K54" s="220"/>
      <c r="L54" s="220"/>
      <c r="M54" s="220"/>
      <c r="N54" s="220"/>
      <c r="O54" s="220"/>
      <c r="P54" s="220"/>
      <c r="Q54" s="220"/>
      <c r="R54" s="220"/>
      <c r="S54" s="221"/>
    </row>
    <row r="55" spans="1:20">
      <c r="A55" s="581" t="s">
        <v>14</v>
      </c>
      <c r="B55" s="583" t="s">
        <v>3</v>
      </c>
      <c r="C55" s="584" t="s">
        <v>1</v>
      </c>
      <c r="D55" s="412"/>
      <c r="E55" s="72"/>
      <c r="F55" s="72"/>
      <c r="G55" s="72"/>
      <c r="H55" s="72"/>
      <c r="I55" s="72"/>
      <c r="J55" s="220"/>
      <c r="K55" s="220"/>
      <c r="L55" s="220"/>
      <c r="M55" s="220"/>
      <c r="N55" s="220"/>
      <c r="O55" s="220"/>
      <c r="P55" s="220"/>
      <c r="Q55" s="220"/>
      <c r="R55" s="220"/>
      <c r="S55" s="221"/>
    </row>
    <row r="56" spans="1:20">
      <c r="A56" s="582"/>
      <c r="B56" s="583"/>
      <c r="C56" s="585"/>
      <c r="D56" s="413"/>
      <c r="E56" s="72"/>
      <c r="F56" s="72"/>
      <c r="G56" s="72"/>
      <c r="H56" s="72"/>
      <c r="I56" s="72"/>
      <c r="J56" s="220"/>
      <c r="K56" s="220"/>
      <c r="L56" s="220"/>
      <c r="M56" s="220"/>
      <c r="N56" s="220"/>
      <c r="O56" s="220"/>
      <c r="P56" s="220"/>
      <c r="Q56" s="220"/>
      <c r="R56" s="220"/>
      <c r="S56" s="221"/>
    </row>
    <row r="57" spans="1:20" ht="21">
      <c r="A57" s="37">
        <v>1</v>
      </c>
      <c r="B57" s="28" t="s">
        <v>158</v>
      </c>
      <c r="C57" s="11" t="s">
        <v>6</v>
      </c>
      <c r="D57" s="248"/>
      <c r="E57" s="72"/>
      <c r="F57" s="72"/>
      <c r="G57" s="72"/>
      <c r="H57" s="72"/>
      <c r="I57" s="72"/>
      <c r="J57" s="220"/>
      <c r="K57" s="220"/>
      <c r="L57" s="220"/>
      <c r="M57" s="220"/>
      <c r="N57" s="220"/>
      <c r="O57" s="220"/>
      <c r="P57" s="220"/>
      <c r="Q57" s="220"/>
      <c r="R57" s="220"/>
      <c r="S57" s="221"/>
    </row>
    <row r="58" spans="1:20" ht="21">
      <c r="A58" s="37">
        <v>2</v>
      </c>
      <c r="B58" s="28" t="s">
        <v>148</v>
      </c>
      <c r="C58" s="11" t="s">
        <v>7</v>
      </c>
      <c r="D58" s="249"/>
      <c r="E58" s="72"/>
      <c r="F58" s="72"/>
      <c r="G58" s="72"/>
      <c r="H58" s="72"/>
      <c r="I58" s="72"/>
      <c r="J58" s="220"/>
      <c r="K58" s="220"/>
      <c r="L58" s="220"/>
      <c r="M58" s="220"/>
      <c r="N58" s="220"/>
      <c r="O58" s="220"/>
      <c r="P58" s="220"/>
      <c r="Q58" s="220"/>
      <c r="R58" s="220"/>
      <c r="S58" s="221"/>
    </row>
    <row r="59" spans="1:20" ht="21">
      <c r="A59" s="37">
        <v>3</v>
      </c>
      <c r="B59" s="28" t="s">
        <v>195</v>
      </c>
      <c r="C59" s="11" t="s">
        <v>7</v>
      </c>
      <c r="D59" s="250"/>
      <c r="E59" s="72"/>
      <c r="F59" s="72"/>
      <c r="G59" s="72"/>
      <c r="H59" s="72"/>
      <c r="I59" s="72"/>
      <c r="J59" s="220"/>
      <c r="K59" s="220"/>
      <c r="L59" s="220"/>
      <c r="M59" s="220"/>
      <c r="N59" s="220"/>
      <c r="O59" s="220"/>
      <c r="P59" s="220"/>
      <c r="Q59" s="220"/>
      <c r="R59" s="220"/>
      <c r="S59" s="221"/>
    </row>
    <row r="60" spans="1:20">
      <c r="A60" s="217"/>
      <c r="B60" s="218"/>
      <c r="C60" s="219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1"/>
    </row>
    <row r="61" spans="1:20">
      <c r="A61" s="217"/>
      <c r="B61" s="218"/>
      <c r="C61" s="219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1"/>
    </row>
    <row r="62" spans="1:20" s="12" customFormat="1" ht="30" customHeight="1" thickBot="1">
      <c r="A62" s="14"/>
      <c r="B62" s="492" t="s">
        <v>120</v>
      </c>
      <c r="C62" s="493"/>
      <c r="D62" s="386"/>
      <c r="E62" s="494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5"/>
    </row>
    <row r="63" spans="1:20" s="12" customFormat="1" ht="30" customHeight="1" thickBot="1">
      <c r="A63" s="14"/>
      <c r="B63" s="385" t="s">
        <v>197</v>
      </c>
      <c r="C63" s="209"/>
      <c r="D63" s="210"/>
      <c r="E63" s="210"/>
      <c r="F63" s="210"/>
      <c r="G63" s="210"/>
      <c r="H63" s="210"/>
      <c r="I63" s="210"/>
      <c r="J63" s="210"/>
      <c r="K63" s="210"/>
      <c r="L63" s="210"/>
      <c r="M63" s="211"/>
      <c r="N63" s="13"/>
      <c r="O63" s="13"/>
      <c r="P63" s="13"/>
      <c r="Q63" s="13"/>
      <c r="R63" s="13"/>
      <c r="S63" s="15"/>
    </row>
    <row r="64" spans="1:20" s="27" customFormat="1">
      <c r="A64" s="8"/>
      <c r="B64" s="27" t="s">
        <v>88</v>
      </c>
      <c r="C64" s="8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19"/>
    </row>
    <row r="65" spans="1:20" s="409" customFormat="1" ht="12.75" customHeight="1">
      <c r="A65" s="581" t="s">
        <v>14</v>
      </c>
      <c r="B65" s="583" t="s">
        <v>3</v>
      </c>
      <c r="C65" s="581" t="s">
        <v>1</v>
      </c>
      <c r="D65" s="276" t="s">
        <v>199</v>
      </c>
      <c r="E65" s="276" t="s">
        <v>199</v>
      </c>
      <c r="F65" s="276" t="s">
        <v>199</v>
      </c>
      <c r="G65" s="276" t="s">
        <v>199</v>
      </c>
      <c r="H65" s="276" t="s">
        <v>199</v>
      </c>
      <c r="I65" s="276" t="s">
        <v>199</v>
      </c>
      <c r="J65" s="276" t="s">
        <v>199</v>
      </c>
      <c r="K65" s="276" t="s">
        <v>199</v>
      </c>
      <c r="L65" s="276" t="s">
        <v>199</v>
      </c>
      <c r="M65" s="276" t="s">
        <v>199</v>
      </c>
      <c r="N65" s="276" t="s">
        <v>199</v>
      </c>
      <c r="O65" s="276" t="s">
        <v>199</v>
      </c>
      <c r="P65" s="276" t="s">
        <v>199</v>
      </c>
      <c r="Q65" s="276" t="s">
        <v>199</v>
      </c>
      <c r="R65" s="276" t="s">
        <v>199</v>
      </c>
      <c r="S65" s="277" t="s">
        <v>0</v>
      </c>
    </row>
    <row r="66" spans="1:20" s="409" customFormat="1">
      <c r="A66" s="582"/>
      <c r="B66" s="583"/>
      <c r="C66" s="582"/>
      <c r="D66" s="414">
        <f t="shared" ref="D66:R66" si="8">D49</f>
        <v>0</v>
      </c>
      <c r="E66" s="414">
        <f t="shared" si="8"/>
        <v>1</v>
      </c>
      <c r="F66" s="414">
        <f t="shared" si="8"/>
        <v>2</v>
      </c>
      <c r="G66" s="414">
        <f t="shared" si="8"/>
        <v>3</v>
      </c>
      <c r="H66" s="414">
        <f t="shared" si="8"/>
        <v>4</v>
      </c>
      <c r="I66" s="414">
        <f t="shared" si="8"/>
        <v>5</v>
      </c>
      <c r="J66" s="414">
        <f t="shared" si="8"/>
        <v>6</v>
      </c>
      <c r="K66" s="414">
        <f t="shared" si="8"/>
        <v>7</v>
      </c>
      <c r="L66" s="414">
        <f t="shared" si="8"/>
        <v>8</v>
      </c>
      <c r="M66" s="414">
        <f t="shared" si="8"/>
        <v>9</v>
      </c>
      <c r="N66" s="414">
        <f t="shared" si="8"/>
        <v>10</v>
      </c>
      <c r="O66" s="414">
        <f t="shared" si="8"/>
        <v>11</v>
      </c>
      <c r="P66" s="414">
        <f t="shared" si="8"/>
        <v>12</v>
      </c>
      <c r="Q66" s="414">
        <f t="shared" si="8"/>
        <v>13</v>
      </c>
      <c r="R66" s="414">
        <f t="shared" si="8"/>
        <v>14</v>
      </c>
      <c r="S66" s="408"/>
      <c r="T66" s="410"/>
    </row>
    <row r="67" spans="1:20" s="22" customFormat="1">
      <c r="A67" s="37" t="s">
        <v>213</v>
      </c>
      <c r="B67" s="74" t="s">
        <v>342</v>
      </c>
      <c r="C67" s="11" t="s">
        <v>6</v>
      </c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17"/>
    </row>
    <row r="68" spans="1:20" s="22" customFormat="1">
      <c r="A68" s="287" t="s">
        <v>215</v>
      </c>
      <c r="B68" s="541" t="s">
        <v>343</v>
      </c>
      <c r="C68" s="395" t="s">
        <v>6</v>
      </c>
      <c r="D68" s="233">
        <f>D69+D70+D71</f>
        <v>0</v>
      </c>
      <c r="E68" s="233">
        <f t="shared" ref="E68:R68" si="9">E69+E70+E71</f>
        <v>0</v>
      </c>
      <c r="F68" s="233">
        <f t="shared" si="9"/>
        <v>0</v>
      </c>
      <c r="G68" s="233">
        <f t="shared" si="9"/>
        <v>0</v>
      </c>
      <c r="H68" s="233">
        <f t="shared" si="9"/>
        <v>0</v>
      </c>
      <c r="I68" s="233">
        <f t="shared" si="9"/>
        <v>0</v>
      </c>
      <c r="J68" s="233">
        <f t="shared" si="9"/>
        <v>0</v>
      </c>
      <c r="K68" s="233">
        <f t="shared" si="9"/>
        <v>0</v>
      </c>
      <c r="L68" s="233">
        <f t="shared" si="9"/>
        <v>0</v>
      </c>
      <c r="M68" s="233">
        <f t="shared" si="9"/>
        <v>0</v>
      </c>
      <c r="N68" s="233">
        <f t="shared" si="9"/>
        <v>0</v>
      </c>
      <c r="O68" s="233">
        <f t="shared" si="9"/>
        <v>0</v>
      </c>
      <c r="P68" s="233">
        <f t="shared" si="9"/>
        <v>0</v>
      </c>
      <c r="Q68" s="233">
        <f t="shared" si="9"/>
        <v>0</v>
      </c>
      <c r="R68" s="233">
        <f t="shared" si="9"/>
        <v>0</v>
      </c>
      <c r="S68" s="234"/>
    </row>
    <row r="69" spans="1:20" s="22" customFormat="1">
      <c r="A69" s="37">
        <v>1</v>
      </c>
      <c r="B69" s="75" t="s">
        <v>185</v>
      </c>
      <c r="C69" s="11" t="s">
        <v>6</v>
      </c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17"/>
    </row>
    <row r="70" spans="1:20" s="22" customFormat="1" ht="21">
      <c r="A70" s="37">
        <v>2</v>
      </c>
      <c r="B70" s="75" t="s">
        <v>344</v>
      </c>
      <c r="C70" s="11" t="s">
        <v>6</v>
      </c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17"/>
    </row>
    <row r="71" spans="1:20" s="22" customFormat="1">
      <c r="A71" s="37">
        <v>3</v>
      </c>
      <c r="B71" s="75" t="s">
        <v>345</v>
      </c>
      <c r="C71" s="11" t="s">
        <v>6</v>
      </c>
      <c r="D71" s="215">
        <f>D72+D73+D74</f>
        <v>0</v>
      </c>
      <c r="E71" s="215">
        <f t="shared" ref="E71:R71" si="10">E72+E73+E74</f>
        <v>0</v>
      </c>
      <c r="F71" s="215">
        <f t="shared" si="10"/>
        <v>0</v>
      </c>
      <c r="G71" s="215">
        <f t="shared" si="10"/>
        <v>0</v>
      </c>
      <c r="H71" s="215">
        <f t="shared" si="10"/>
        <v>0</v>
      </c>
      <c r="I71" s="215">
        <f t="shared" si="10"/>
        <v>0</v>
      </c>
      <c r="J71" s="215">
        <f t="shared" si="10"/>
        <v>0</v>
      </c>
      <c r="K71" s="215">
        <f t="shared" si="10"/>
        <v>0</v>
      </c>
      <c r="L71" s="215">
        <f t="shared" si="10"/>
        <v>0</v>
      </c>
      <c r="M71" s="215">
        <f t="shared" si="10"/>
        <v>0</v>
      </c>
      <c r="N71" s="215">
        <f t="shared" si="10"/>
        <v>0</v>
      </c>
      <c r="O71" s="215">
        <f t="shared" si="10"/>
        <v>0</v>
      </c>
      <c r="P71" s="215">
        <f t="shared" si="10"/>
        <v>0</v>
      </c>
      <c r="Q71" s="215">
        <f t="shared" si="10"/>
        <v>0</v>
      </c>
      <c r="R71" s="215">
        <f t="shared" si="10"/>
        <v>0</v>
      </c>
      <c r="S71" s="234"/>
    </row>
    <row r="72" spans="1:20" s="22" customFormat="1">
      <c r="A72" s="37" t="s">
        <v>246</v>
      </c>
      <c r="B72" s="76" t="s">
        <v>346</v>
      </c>
      <c r="C72" s="11" t="s">
        <v>6</v>
      </c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17"/>
    </row>
    <row r="73" spans="1:20" s="22" customFormat="1" ht="21">
      <c r="A73" s="37" t="s">
        <v>247</v>
      </c>
      <c r="B73" s="76" t="s">
        <v>347</v>
      </c>
      <c r="C73" s="11" t="s">
        <v>6</v>
      </c>
      <c r="D73" s="214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17"/>
    </row>
    <row r="74" spans="1:20" s="22" customFormat="1">
      <c r="A74" s="37" t="s">
        <v>248</v>
      </c>
      <c r="B74" s="76" t="s">
        <v>348</v>
      </c>
      <c r="C74" s="11" t="s">
        <v>6</v>
      </c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17"/>
    </row>
    <row r="75" spans="1:20" s="22" customFormat="1">
      <c r="A75" s="37" t="s">
        <v>217</v>
      </c>
      <c r="B75" s="74" t="s">
        <v>349</v>
      </c>
      <c r="C75" s="11" t="s">
        <v>6</v>
      </c>
      <c r="D75" s="214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17"/>
    </row>
    <row r="76" spans="1:20" s="22" customFormat="1">
      <c r="A76" s="287" t="s">
        <v>218</v>
      </c>
      <c r="B76" s="228" t="s">
        <v>350</v>
      </c>
      <c r="C76" s="11" t="s">
        <v>6</v>
      </c>
      <c r="D76" s="233">
        <f>D67+D68+D75</f>
        <v>0</v>
      </c>
      <c r="E76" s="233">
        <f t="shared" ref="E76:R76" si="11">E67+E68+E75</f>
        <v>0</v>
      </c>
      <c r="F76" s="233">
        <f t="shared" si="11"/>
        <v>0</v>
      </c>
      <c r="G76" s="233">
        <f t="shared" si="11"/>
        <v>0</v>
      </c>
      <c r="H76" s="233">
        <f t="shared" si="11"/>
        <v>0</v>
      </c>
      <c r="I76" s="233">
        <f t="shared" si="11"/>
        <v>0</v>
      </c>
      <c r="J76" s="233">
        <f t="shared" si="11"/>
        <v>0</v>
      </c>
      <c r="K76" s="233">
        <f t="shared" si="11"/>
        <v>0</v>
      </c>
      <c r="L76" s="233">
        <f t="shared" si="11"/>
        <v>0</v>
      </c>
      <c r="M76" s="233">
        <f t="shared" si="11"/>
        <v>0</v>
      </c>
      <c r="N76" s="233">
        <f t="shared" si="11"/>
        <v>0</v>
      </c>
      <c r="O76" s="233">
        <f t="shared" si="11"/>
        <v>0</v>
      </c>
      <c r="P76" s="233">
        <f t="shared" si="11"/>
        <v>0</v>
      </c>
      <c r="Q76" s="233">
        <f t="shared" si="11"/>
        <v>0</v>
      </c>
      <c r="R76" s="233">
        <f t="shared" si="11"/>
        <v>0</v>
      </c>
      <c r="S76" s="234"/>
    </row>
    <row r="77" spans="1:20" s="22" customFormat="1">
      <c r="A77" s="37"/>
      <c r="B77" s="543" t="s">
        <v>341</v>
      </c>
      <c r="C77" s="11" t="s">
        <v>6</v>
      </c>
      <c r="D77" s="542"/>
      <c r="E77" s="542"/>
      <c r="F77" s="542"/>
      <c r="G77" s="542"/>
      <c r="H77" s="542"/>
      <c r="I77" s="542"/>
      <c r="J77" s="542"/>
      <c r="K77" s="542"/>
      <c r="L77" s="542"/>
      <c r="M77" s="542"/>
      <c r="N77" s="542"/>
      <c r="O77" s="542"/>
      <c r="P77" s="542"/>
      <c r="Q77" s="542"/>
      <c r="R77" s="542"/>
      <c r="S77" s="227"/>
    </row>
    <row r="78" spans="1:20" s="27" customFormat="1" ht="11.25" thickBot="1">
      <c r="A78" s="53"/>
      <c r="B78" s="57"/>
      <c r="C78" s="58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59"/>
    </row>
    <row r="79" spans="1:20" s="12" customFormat="1" ht="30" customHeight="1" thickBot="1">
      <c r="A79" s="14"/>
      <c r="B79" s="385" t="s">
        <v>121</v>
      </c>
      <c r="C79" s="209"/>
      <c r="D79" s="210"/>
      <c r="E79" s="210"/>
      <c r="F79" s="211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5"/>
    </row>
    <row r="80" spans="1:20" s="27" customFormat="1">
      <c r="A80" s="8"/>
      <c r="B80" s="27" t="s">
        <v>98</v>
      </c>
      <c r="C80" s="8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19"/>
    </row>
    <row r="81" spans="1:20" s="409" customFormat="1" ht="12.75" customHeight="1">
      <c r="A81" s="581" t="s">
        <v>14</v>
      </c>
      <c r="B81" s="583" t="s">
        <v>3</v>
      </c>
      <c r="C81" s="581" t="s">
        <v>1</v>
      </c>
      <c r="D81" s="276" t="s">
        <v>199</v>
      </c>
      <c r="E81" s="276" t="s">
        <v>199</v>
      </c>
      <c r="F81" s="276" t="s">
        <v>199</v>
      </c>
      <c r="G81" s="276" t="s">
        <v>199</v>
      </c>
      <c r="H81" s="276" t="s">
        <v>199</v>
      </c>
      <c r="I81" s="276" t="s">
        <v>199</v>
      </c>
      <c r="J81" s="276" t="s">
        <v>199</v>
      </c>
      <c r="K81" s="276" t="s">
        <v>199</v>
      </c>
      <c r="L81" s="276" t="s">
        <v>199</v>
      </c>
      <c r="M81" s="276" t="s">
        <v>199</v>
      </c>
      <c r="N81" s="276" t="s">
        <v>199</v>
      </c>
      <c r="O81" s="276" t="s">
        <v>199</v>
      </c>
      <c r="P81" s="276" t="s">
        <v>199</v>
      </c>
      <c r="Q81" s="276" t="s">
        <v>199</v>
      </c>
      <c r="R81" s="276" t="s">
        <v>199</v>
      </c>
      <c r="S81" s="277" t="s">
        <v>0</v>
      </c>
    </row>
    <row r="82" spans="1:20" s="409" customFormat="1">
      <c r="A82" s="582"/>
      <c r="B82" s="583"/>
      <c r="C82" s="582"/>
      <c r="D82" s="414">
        <f t="shared" ref="D82:R82" si="12">D66</f>
        <v>0</v>
      </c>
      <c r="E82" s="414">
        <f t="shared" si="12"/>
        <v>1</v>
      </c>
      <c r="F82" s="414">
        <f t="shared" si="12"/>
        <v>2</v>
      </c>
      <c r="G82" s="414">
        <f t="shared" si="12"/>
        <v>3</v>
      </c>
      <c r="H82" s="414">
        <f t="shared" si="12"/>
        <v>4</v>
      </c>
      <c r="I82" s="414">
        <f t="shared" si="12"/>
        <v>5</v>
      </c>
      <c r="J82" s="414">
        <f t="shared" si="12"/>
        <v>6</v>
      </c>
      <c r="K82" s="414">
        <f t="shared" si="12"/>
        <v>7</v>
      </c>
      <c r="L82" s="414">
        <f t="shared" si="12"/>
        <v>8</v>
      </c>
      <c r="M82" s="414">
        <f t="shared" si="12"/>
        <v>9</v>
      </c>
      <c r="N82" s="414">
        <f t="shared" si="12"/>
        <v>10</v>
      </c>
      <c r="O82" s="414">
        <f t="shared" si="12"/>
        <v>11</v>
      </c>
      <c r="P82" s="414">
        <f t="shared" si="12"/>
        <v>12</v>
      </c>
      <c r="Q82" s="414">
        <f t="shared" si="12"/>
        <v>13</v>
      </c>
      <c r="R82" s="414">
        <f t="shared" si="12"/>
        <v>14</v>
      </c>
      <c r="S82" s="408"/>
      <c r="T82" s="410"/>
    </row>
    <row r="83" spans="1:20" s="22" customFormat="1">
      <c r="A83" s="37">
        <v>1</v>
      </c>
      <c r="B83" s="28" t="s">
        <v>40</v>
      </c>
      <c r="C83" s="11"/>
      <c r="D83" s="50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19"/>
    </row>
    <row r="84" spans="1:20" s="22" customFormat="1" ht="10.5" customHeight="1">
      <c r="A84" s="37">
        <v>2</v>
      </c>
      <c r="B84" s="28" t="s">
        <v>46</v>
      </c>
      <c r="C84" s="11"/>
      <c r="D84" s="31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19"/>
    </row>
    <row r="85" spans="1:20" s="22" customFormat="1">
      <c r="A85" s="37">
        <v>3</v>
      </c>
      <c r="B85" s="28" t="s">
        <v>47</v>
      </c>
      <c r="C85" s="11"/>
      <c r="D85" s="31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19"/>
    </row>
    <row r="86" spans="1:20" s="22" customFormat="1">
      <c r="A86" s="37">
        <v>4</v>
      </c>
      <c r="B86" s="28" t="s">
        <v>41</v>
      </c>
      <c r="C86" s="11" t="s">
        <v>7</v>
      </c>
      <c r="D86" s="45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19"/>
    </row>
    <row r="87" spans="1:20" s="22" customFormat="1">
      <c r="A87" s="37">
        <v>5</v>
      </c>
      <c r="B87" s="28" t="s">
        <v>42</v>
      </c>
      <c r="C87" s="11" t="s">
        <v>13</v>
      </c>
      <c r="D87" s="49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19"/>
    </row>
    <row r="88" spans="1:20" s="22" customFormat="1">
      <c r="A88" s="37">
        <v>6</v>
      </c>
      <c r="B88" s="28" t="s">
        <v>51</v>
      </c>
      <c r="C88" s="11"/>
      <c r="D88" s="51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19"/>
    </row>
    <row r="89" spans="1:20" s="22" customFormat="1">
      <c r="A89" s="37">
        <v>7</v>
      </c>
      <c r="B89" s="28" t="s">
        <v>43</v>
      </c>
      <c r="C89" s="11"/>
      <c r="D89" s="52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19"/>
    </row>
    <row r="90" spans="1:20" s="22" customFormat="1">
      <c r="A90" s="37">
        <v>8</v>
      </c>
      <c r="B90" s="28" t="s">
        <v>44</v>
      </c>
      <c r="C90" s="11" t="s">
        <v>13</v>
      </c>
      <c r="D90" s="31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19"/>
    </row>
    <row r="91" spans="1:20" s="22" customFormat="1">
      <c r="A91" s="37">
        <v>9</v>
      </c>
      <c r="B91" s="28" t="s">
        <v>45</v>
      </c>
      <c r="C91" s="11" t="s">
        <v>7</v>
      </c>
      <c r="D91" s="45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9"/>
    </row>
    <row r="92" spans="1:20" s="22" customFormat="1">
      <c r="A92" s="329">
        <v>10</v>
      </c>
      <c r="B92" s="77" t="s">
        <v>50</v>
      </c>
      <c r="C92" s="78"/>
      <c r="D92" s="79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19"/>
    </row>
    <row r="93" spans="1:20" s="22" customFormat="1" ht="21">
      <c r="A93" s="37">
        <v>11</v>
      </c>
      <c r="B93" s="28" t="s">
        <v>301</v>
      </c>
      <c r="C93" s="1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30"/>
    </row>
    <row r="94" spans="1:20" s="60" customFormat="1">
      <c r="A94" s="59"/>
      <c r="B94" s="57"/>
      <c r="C94" s="58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9"/>
    </row>
    <row r="95" spans="1:20" s="60" customFormat="1" ht="11.25" thickBot="1">
      <c r="A95" s="53"/>
      <c r="B95" s="57"/>
      <c r="C95" s="58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9"/>
    </row>
    <row r="96" spans="1:20" s="60" customFormat="1" ht="18.75" thickBot="1">
      <c r="A96" s="14"/>
      <c r="B96" s="522" t="s">
        <v>123</v>
      </c>
      <c r="C96" s="523"/>
      <c r="D96" s="524"/>
      <c r="E96" s="526"/>
      <c r="F96" s="526"/>
      <c r="G96" s="526"/>
      <c r="H96" s="527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9"/>
    </row>
    <row r="97" spans="1:19" s="60" customFormat="1">
      <c r="A97" s="53"/>
      <c r="B97" s="57"/>
      <c r="C97" s="58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9"/>
    </row>
    <row r="98" spans="1:19" s="60" customFormat="1">
      <c r="A98" s="53"/>
      <c r="B98" s="71" t="s">
        <v>99</v>
      </c>
      <c r="C98" s="58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9"/>
    </row>
    <row r="99" spans="1:19" s="60" customFormat="1">
      <c r="A99" s="581" t="s">
        <v>14</v>
      </c>
      <c r="B99" s="581" t="s">
        <v>3</v>
      </c>
      <c r="C99" s="581" t="s">
        <v>1</v>
      </c>
      <c r="D99" s="274"/>
      <c r="E99" s="54"/>
      <c r="F99" s="54"/>
      <c r="G99" s="281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9"/>
    </row>
    <row r="100" spans="1:19" s="60" customFormat="1">
      <c r="A100" s="582"/>
      <c r="B100" s="582"/>
      <c r="C100" s="582"/>
      <c r="D100" s="213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9"/>
    </row>
    <row r="101" spans="1:19" s="60" customFormat="1">
      <c r="A101" s="61" t="s">
        <v>15</v>
      </c>
      <c r="B101" s="30" t="s">
        <v>110</v>
      </c>
      <c r="C101" s="11" t="s">
        <v>67</v>
      </c>
      <c r="D101" s="23"/>
      <c r="E101" s="281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9"/>
    </row>
    <row r="102" spans="1:19" s="60" customFormat="1">
      <c r="A102" s="61" t="s">
        <v>16</v>
      </c>
      <c r="B102" s="30" t="s">
        <v>65</v>
      </c>
      <c r="C102" s="11" t="s">
        <v>67</v>
      </c>
      <c r="D102" s="23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9"/>
    </row>
    <row r="103" spans="1:19" s="60" customFormat="1">
      <c r="A103" s="61" t="s">
        <v>17</v>
      </c>
      <c r="B103" s="30" t="s">
        <v>66</v>
      </c>
      <c r="C103" s="11" t="s">
        <v>67</v>
      </c>
      <c r="D103" s="23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9"/>
    </row>
    <row r="104" spans="1:19" s="60" customFormat="1">
      <c r="A104" s="53"/>
      <c r="B104" s="57"/>
      <c r="C104" s="58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9"/>
    </row>
    <row r="105" spans="1:19" s="60" customFormat="1">
      <c r="A105" s="53"/>
      <c r="B105" s="57"/>
      <c r="C105" s="58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9"/>
    </row>
    <row r="106" spans="1:19" s="60" customFormat="1">
      <c r="A106" s="53"/>
      <c r="B106" s="57"/>
      <c r="C106" s="58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9"/>
    </row>
    <row r="107" spans="1:19" s="60" customFormat="1">
      <c r="A107" s="53"/>
      <c r="B107" s="57"/>
      <c r="C107" s="58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9"/>
    </row>
    <row r="108" spans="1:19" s="60" customFormat="1">
      <c r="A108" s="53"/>
      <c r="B108" s="57"/>
      <c r="C108" s="58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9"/>
    </row>
    <row r="109" spans="1:19" s="60" customFormat="1">
      <c r="A109" s="53"/>
      <c r="B109" s="57"/>
      <c r="C109" s="58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9"/>
    </row>
    <row r="110" spans="1:19" s="60" customFormat="1">
      <c r="A110" s="53"/>
      <c r="B110" s="57"/>
      <c r="C110" s="58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9"/>
    </row>
    <row r="111" spans="1:19" s="60" customFormat="1">
      <c r="A111" s="53"/>
      <c r="B111" s="57"/>
      <c r="C111" s="58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9"/>
    </row>
    <row r="112" spans="1:19" s="60" customFormat="1">
      <c r="A112" s="53"/>
      <c r="B112" s="57"/>
      <c r="C112" s="58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9"/>
    </row>
    <row r="113" spans="1:19" s="60" customFormat="1">
      <c r="A113" s="53"/>
      <c r="B113" s="57"/>
      <c r="C113" s="58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9"/>
    </row>
    <row r="114" spans="1:19" s="60" customFormat="1">
      <c r="A114" s="53"/>
      <c r="B114" s="57"/>
      <c r="C114" s="58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9"/>
    </row>
    <row r="115" spans="1:19" s="60" customFormat="1">
      <c r="A115" s="53"/>
      <c r="B115" s="57"/>
      <c r="C115" s="58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9"/>
    </row>
    <row r="116" spans="1:19" s="60" customFormat="1">
      <c r="A116" s="53"/>
      <c r="B116" s="57"/>
      <c r="C116" s="58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9"/>
    </row>
    <row r="117" spans="1:19" s="60" customFormat="1">
      <c r="A117" s="53"/>
      <c r="B117" s="57"/>
      <c r="C117" s="58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9"/>
    </row>
    <row r="118" spans="1:19" s="60" customFormat="1">
      <c r="A118" s="53"/>
      <c r="B118" s="57"/>
      <c r="C118" s="58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9"/>
    </row>
    <row r="119" spans="1:19" s="60" customFormat="1">
      <c r="A119" s="53"/>
      <c r="B119" s="57"/>
      <c r="C119" s="58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9"/>
    </row>
    <row r="120" spans="1:19" s="60" customFormat="1">
      <c r="A120" s="53"/>
      <c r="B120" s="57"/>
      <c r="C120" s="58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9"/>
    </row>
    <row r="121" spans="1:19" s="60" customFormat="1">
      <c r="A121" s="53"/>
      <c r="B121" s="57"/>
      <c r="C121" s="58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9"/>
    </row>
    <row r="122" spans="1:19" s="60" customFormat="1">
      <c r="A122" s="53"/>
      <c r="B122" s="57"/>
      <c r="C122" s="58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9"/>
    </row>
    <row r="123" spans="1:19" s="60" customFormat="1">
      <c r="A123" s="53"/>
      <c r="B123" s="57"/>
      <c r="C123" s="58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9"/>
    </row>
    <row r="124" spans="1:19" s="60" customFormat="1">
      <c r="A124" s="53"/>
      <c r="B124" s="57"/>
      <c r="C124" s="58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9"/>
    </row>
    <row r="125" spans="1:19" s="60" customFormat="1">
      <c r="A125" s="53"/>
      <c r="B125" s="57"/>
      <c r="C125" s="58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9"/>
    </row>
    <row r="126" spans="1:19" s="60" customFormat="1">
      <c r="A126" s="53"/>
      <c r="B126" s="57"/>
      <c r="C126" s="58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9"/>
    </row>
    <row r="127" spans="1:19" s="60" customFormat="1">
      <c r="A127" s="53"/>
      <c r="B127" s="57"/>
      <c r="C127" s="58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9"/>
    </row>
    <row r="128" spans="1:19" s="60" customFormat="1">
      <c r="A128" s="53"/>
      <c r="B128" s="57"/>
      <c r="C128" s="58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9"/>
    </row>
    <row r="129" spans="1:19" s="60" customFormat="1">
      <c r="A129" s="53"/>
      <c r="B129" s="57"/>
      <c r="C129" s="58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9"/>
    </row>
    <row r="130" spans="1:19" s="60" customFormat="1">
      <c r="A130" s="53"/>
      <c r="B130" s="57"/>
      <c r="C130" s="58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9"/>
    </row>
    <row r="131" spans="1:19" s="60" customFormat="1">
      <c r="A131" s="53"/>
      <c r="B131" s="57"/>
      <c r="C131" s="58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9"/>
    </row>
    <row r="132" spans="1:19" s="60" customFormat="1">
      <c r="A132" s="53"/>
      <c r="B132" s="57"/>
      <c r="C132" s="58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9"/>
    </row>
    <row r="133" spans="1:19" s="60" customFormat="1">
      <c r="A133" s="53"/>
      <c r="B133" s="57"/>
      <c r="C133" s="58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9"/>
    </row>
    <row r="134" spans="1:19" s="60" customFormat="1">
      <c r="A134" s="53"/>
      <c r="B134" s="57"/>
      <c r="C134" s="58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9"/>
    </row>
    <row r="135" spans="1:19" s="60" customFormat="1">
      <c r="A135" s="53"/>
      <c r="B135" s="57"/>
      <c r="C135" s="58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9"/>
    </row>
    <row r="136" spans="1:19" s="60" customFormat="1">
      <c r="A136" s="53"/>
      <c r="B136" s="57"/>
      <c r="C136" s="58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9"/>
    </row>
    <row r="137" spans="1:19" s="60" customFormat="1">
      <c r="A137" s="53"/>
      <c r="B137" s="57"/>
      <c r="C137" s="58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9"/>
    </row>
    <row r="138" spans="1:19" s="60" customFormat="1">
      <c r="A138" s="53"/>
      <c r="B138" s="57"/>
      <c r="C138" s="58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9"/>
    </row>
    <row r="139" spans="1:19" s="60" customFormat="1">
      <c r="A139" s="53"/>
      <c r="B139" s="57"/>
      <c r="C139" s="58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9"/>
    </row>
    <row r="140" spans="1:19" s="60" customFormat="1">
      <c r="A140" s="53"/>
      <c r="B140" s="57"/>
      <c r="C140" s="58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9"/>
    </row>
    <row r="141" spans="1:19" s="60" customFormat="1">
      <c r="A141" s="53"/>
      <c r="B141" s="57"/>
      <c r="C141" s="58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9"/>
    </row>
    <row r="142" spans="1:19" s="60" customFormat="1">
      <c r="A142" s="53"/>
      <c r="B142" s="57"/>
      <c r="C142" s="58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9"/>
    </row>
    <row r="143" spans="1:19" s="60" customFormat="1">
      <c r="A143" s="53"/>
      <c r="B143" s="57"/>
      <c r="C143" s="58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9"/>
    </row>
    <row r="144" spans="1:19" s="60" customFormat="1">
      <c r="A144" s="53"/>
      <c r="B144" s="57"/>
      <c r="C144" s="58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9"/>
    </row>
    <row r="145" spans="1:19" s="60" customFormat="1">
      <c r="A145" s="53"/>
      <c r="B145" s="57"/>
      <c r="C145" s="58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9"/>
    </row>
    <row r="146" spans="1:19" s="60" customFormat="1">
      <c r="A146" s="53"/>
      <c r="B146" s="57"/>
      <c r="C146" s="58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9"/>
    </row>
    <row r="147" spans="1:19" s="60" customFormat="1">
      <c r="A147" s="53"/>
      <c r="B147" s="57"/>
      <c r="C147" s="58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9"/>
    </row>
    <row r="148" spans="1:19" s="60" customFormat="1">
      <c r="A148" s="53"/>
      <c r="B148" s="57"/>
      <c r="C148" s="58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9"/>
    </row>
    <row r="149" spans="1:19" s="60" customFormat="1">
      <c r="A149" s="53"/>
      <c r="B149" s="57"/>
      <c r="C149" s="58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9"/>
    </row>
    <row r="150" spans="1:19" s="60" customFormat="1">
      <c r="A150" s="53"/>
      <c r="B150" s="57"/>
      <c r="C150" s="58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9"/>
    </row>
    <row r="151" spans="1:19" s="60" customFormat="1">
      <c r="A151" s="53"/>
      <c r="B151" s="57"/>
      <c r="C151" s="58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9"/>
    </row>
    <row r="152" spans="1:19" s="60" customFormat="1">
      <c r="A152" s="53"/>
      <c r="B152" s="57"/>
      <c r="C152" s="58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9"/>
    </row>
    <row r="153" spans="1:19" s="60" customFormat="1">
      <c r="A153" s="53"/>
      <c r="B153" s="57"/>
      <c r="C153" s="58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9"/>
    </row>
    <row r="154" spans="1:19" s="60" customFormat="1">
      <c r="A154" s="53"/>
      <c r="B154" s="57"/>
      <c r="C154" s="58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9"/>
    </row>
    <row r="155" spans="1:19" s="60" customFormat="1">
      <c r="A155" s="53"/>
      <c r="B155" s="57"/>
      <c r="C155" s="58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9"/>
    </row>
    <row r="156" spans="1:19" s="60" customFormat="1">
      <c r="A156" s="53"/>
      <c r="B156" s="57"/>
      <c r="C156" s="58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9"/>
    </row>
    <row r="157" spans="1:19" s="60" customFormat="1">
      <c r="A157" s="53"/>
      <c r="B157" s="57"/>
      <c r="C157" s="58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9"/>
    </row>
    <row r="158" spans="1:19" s="60" customFormat="1">
      <c r="A158" s="53"/>
      <c r="B158" s="57"/>
      <c r="C158" s="58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9"/>
    </row>
    <row r="159" spans="1:19" s="60" customFormat="1">
      <c r="A159" s="53"/>
      <c r="B159" s="57"/>
      <c r="C159" s="58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9"/>
    </row>
    <row r="160" spans="1:19" s="60" customFormat="1">
      <c r="A160" s="53"/>
      <c r="B160" s="57"/>
      <c r="C160" s="58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9"/>
    </row>
    <row r="161" spans="1:19" s="60" customFormat="1">
      <c r="A161" s="53"/>
      <c r="B161" s="57"/>
      <c r="C161" s="58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9"/>
    </row>
    <row r="162" spans="1:19" s="60" customFormat="1">
      <c r="A162" s="53"/>
      <c r="B162" s="57"/>
      <c r="C162" s="58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9"/>
    </row>
    <row r="163" spans="1:19" s="60" customFormat="1">
      <c r="A163" s="53"/>
      <c r="B163" s="57"/>
      <c r="C163" s="58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9"/>
    </row>
    <row r="164" spans="1:19" s="60" customFormat="1">
      <c r="A164" s="53"/>
      <c r="B164" s="57"/>
      <c r="C164" s="58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9"/>
    </row>
    <row r="165" spans="1:19" s="60" customFormat="1">
      <c r="A165" s="53"/>
      <c r="B165" s="57"/>
      <c r="C165" s="58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9"/>
    </row>
    <row r="166" spans="1:19" s="60" customFormat="1">
      <c r="A166" s="53"/>
      <c r="B166" s="57"/>
      <c r="C166" s="58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9"/>
    </row>
    <row r="167" spans="1:19" s="60" customFormat="1">
      <c r="A167" s="53"/>
      <c r="B167" s="57"/>
      <c r="C167" s="58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9"/>
    </row>
    <row r="168" spans="1:19" s="60" customFormat="1">
      <c r="A168" s="53"/>
      <c r="B168" s="57"/>
      <c r="C168" s="58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9"/>
    </row>
    <row r="169" spans="1:19" s="60" customFormat="1">
      <c r="A169" s="53"/>
      <c r="B169" s="57"/>
      <c r="C169" s="58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9"/>
    </row>
    <row r="170" spans="1:19" s="60" customFormat="1">
      <c r="A170" s="53"/>
      <c r="B170" s="57"/>
      <c r="C170" s="58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9"/>
    </row>
    <row r="171" spans="1:19" s="60" customFormat="1">
      <c r="A171" s="53"/>
      <c r="B171" s="57"/>
      <c r="C171" s="58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9"/>
    </row>
    <row r="172" spans="1:19" s="60" customFormat="1">
      <c r="A172" s="53"/>
      <c r="B172" s="57"/>
      <c r="C172" s="58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9"/>
    </row>
    <row r="173" spans="1:19" s="60" customFormat="1">
      <c r="A173" s="53"/>
      <c r="B173" s="57"/>
      <c r="C173" s="58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9"/>
    </row>
    <row r="174" spans="1:19" s="60" customFormat="1">
      <c r="A174" s="53"/>
      <c r="B174" s="57"/>
      <c r="C174" s="58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9"/>
    </row>
    <row r="175" spans="1:19" s="60" customFormat="1">
      <c r="A175" s="53"/>
      <c r="B175" s="57"/>
      <c r="C175" s="58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9"/>
    </row>
    <row r="176" spans="1:19" s="60" customFormat="1">
      <c r="A176" s="53"/>
      <c r="B176" s="57"/>
      <c r="C176" s="58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9"/>
    </row>
    <row r="177" spans="1:19" s="60" customFormat="1">
      <c r="A177" s="53"/>
      <c r="B177" s="57"/>
      <c r="C177" s="58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9"/>
    </row>
    <row r="178" spans="1:19" s="60" customFormat="1">
      <c r="A178" s="53"/>
      <c r="B178" s="57"/>
      <c r="C178" s="58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9"/>
    </row>
    <row r="179" spans="1:19" s="60" customFormat="1">
      <c r="A179" s="53"/>
      <c r="B179" s="57"/>
      <c r="C179" s="58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9"/>
    </row>
    <row r="180" spans="1:19" s="60" customFormat="1">
      <c r="A180" s="53"/>
      <c r="B180" s="57"/>
      <c r="C180" s="58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9"/>
    </row>
    <row r="181" spans="1:19" s="60" customFormat="1">
      <c r="A181" s="53"/>
      <c r="B181" s="57"/>
      <c r="C181" s="58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9"/>
    </row>
    <row r="182" spans="1:19" s="60" customFormat="1">
      <c r="A182" s="53"/>
      <c r="B182" s="57"/>
      <c r="C182" s="58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9"/>
    </row>
    <row r="183" spans="1:19" s="60" customFormat="1">
      <c r="A183" s="53"/>
      <c r="B183" s="57"/>
      <c r="C183" s="58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9"/>
    </row>
    <row r="184" spans="1:19" s="60" customFormat="1">
      <c r="A184" s="53"/>
      <c r="B184" s="57"/>
      <c r="C184" s="58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9"/>
    </row>
    <row r="185" spans="1:19" s="60" customFormat="1">
      <c r="A185" s="53"/>
      <c r="B185" s="57"/>
      <c r="C185" s="58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9"/>
    </row>
    <row r="186" spans="1:19" s="60" customFormat="1">
      <c r="A186" s="53"/>
      <c r="B186" s="57"/>
      <c r="C186" s="58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9"/>
    </row>
    <row r="187" spans="1:19" s="60" customFormat="1">
      <c r="A187" s="53"/>
      <c r="B187" s="57"/>
      <c r="C187" s="58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9"/>
    </row>
    <row r="188" spans="1:19" s="60" customFormat="1">
      <c r="A188" s="53"/>
      <c r="B188" s="57"/>
      <c r="C188" s="58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9"/>
    </row>
    <row r="189" spans="1:19" s="60" customFormat="1">
      <c r="A189" s="53"/>
      <c r="B189" s="57"/>
      <c r="C189" s="58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9"/>
    </row>
    <row r="190" spans="1:19" s="60" customFormat="1">
      <c r="A190" s="53"/>
      <c r="B190" s="57"/>
      <c r="C190" s="58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9"/>
    </row>
    <row r="191" spans="1:19" s="60" customFormat="1">
      <c r="A191" s="53"/>
      <c r="B191" s="57"/>
      <c r="C191" s="58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9"/>
    </row>
    <row r="192" spans="1:19" s="60" customFormat="1">
      <c r="A192" s="53"/>
      <c r="B192" s="57"/>
      <c r="C192" s="58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9"/>
    </row>
    <row r="193" spans="1:19" s="60" customFormat="1">
      <c r="A193" s="53"/>
      <c r="B193" s="57"/>
      <c r="C193" s="58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9"/>
    </row>
    <row r="194" spans="1:19" s="60" customFormat="1">
      <c r="A194" s="53"/>
      <c r="B194" s="57"/>
      <c r="C194" s="58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9"/>
    </row>
    <row r="195" spans="1:19" s="60" customFormat="1">
      <c r="A195" s="53"/>
      <c r="B195" s="57"/>
      <c r="C195" s="58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9"/>
    </row>
    <row r="196" spans="1:19" s="60" customFormat="1">
      <c r="A196" s="53"/>
      <c r="B196" s="57"/>
      <c r="C196" s="58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9"/>
    </row>
    <row r="197" spans="1:19" s="60" customFormat="1">
      <c r="A197" s="53"/>
      <c r="B197" s="57"/>
      <c r="C197" s="58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9"/>
    </row>
    <row r="198" spans="1:19" s="60" customFormat="1">
      <c r="A198" s="53"/>
      <c r="B198" s="57"/>
      <c r="C198" s="58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9"/>
    </row>
    <row r="199" spans="1:19" s="60" customFormat="1">
      <c r="A199" s="53"/>
      <c r="B199" s="57"/>
      <c r="C199" s="58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9"/>
    </row>
    <row r="200" spans="1:19" s="60" customFormat="1">
      <c r="A200" s="53"/>
      <c r="B200" s="57"/>
      <c r="C200" s="58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9"/>
    </row>
    <row r="201" spans="1:19" s="60" customFormat="1">
      <c r="A201" s="53"/>
      <c r="B201" s="57"/>
      <c r="C201" s="58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9"/>
    </row>
    <row r="202" spans="1:19" s="60" customFormat="1">
      <c r="A202" s="53"/>
      <c r="B202" s="57"/>
      <c r="C202" s="58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9"/>
    </row>
    <row r="203" spans="1:19" s="60" customFormat="1">
      <c r="A203" s="53"/>
      <c r="B203" s="57"/>
      <c r="C203" s="58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9"/>
    </row>
    <row r="204" spans="1:19" s="60" customFormat="1">
      <c r="A204" s="53"/>
      <c r="B204" s="57"/>
      <c r="C204" s="58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9"/>
    </row>
    <row r="205" spans="1:19" s="60" customFormat="1">
      <c r="A205" s="53"/>
      <c r="B205" s="57"/>
      <c r="C205" s="58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9"/>
    </row>
    <row r="206" spans="1:19" s="60" customFormat="1">
      <c r="A206" s="53"/>
      <c r="B206" s="57"/>
      <c r="C206" s="58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9"/>
    </row>
    <row r="207" spans="1:19" s="60" customFormat="1">
      <c r="A207" s="53"/>
      <c r="B207" s="57"/>
      <c r="C207" s="58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9"/>
    </row>
    <row r="208" spans="1:19" s="60" customFormat="1">
      <c r="A208" s="53"/>
      <c r="B208" s="57"/>
      <c r="C208" s="58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9"/>
    </row>
    <row r="209" spans="1:19" s="60" customFormat="1">
      <c r="A209" s="53"/>
      <c r="B209" s="57"/>
      <c r="C209" s="58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9"/>
    </row>
    <row r="210" spans="1:19" s="60" customFormat="1">
      <c r="A210" s="53"/>
      <c r="B210" s="57"/>
      <c r="C210" s="58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9"/>
    </row>
    <row r="211" spans="1:19" s="60" customFormat="1">
      <c r="A211" s="53"/>
      <c r="B211" s="57"/>
      <c r="C211" s="58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9"/>
    </row>
    <row r="212" spans="1:19" s="60" customFormat="1">
      <c r="A212" s="53"/>
      <c r="B212" s="57"/>
      <c r="C212" s="58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9"/>
    </row>
    <row r="213" spans="1:19" s="60" customFormat="1">
      <c r="A213" s="53"/>
      <c r="B213" s="57"/>
      <c r="C213" s="58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9"/>
    </row>
    <row r="214" spans="1:19" s="60" customFormat="1">
      <c r="A214" s="53"/>
      <c r="B214" s="57"/>
      <c r="C214" s="58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9"/>
    </row>
    <row r="215" spans="1:19" s="60" customFormat="1">
      <c r="A215" s="53"/>
      <c r="B215" s="57"/>
      <c r="C215" s="58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9"/>
    </row>
    <row r="216" spans="1:19" s="60" customFormat="1">
      <c r="A216" s="53"/>
      <c r="B216" s="57"/>
      <c r="C216" s="58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9"/>
    </row>
    <row r="217" spans="1:19" s="60" customFormat="1">
      <c r="A217" s="53"/>
      <c r="B217" s="57"/>
      <c r="C217" s="58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9"/>
    </row>
    <row r="218" spans="1:19" s="60" customFormat="1">
      <c r="A218" s="53"/>
      <c r="B218" s="57"/>
      <c r="C218" s="58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9"/>
    </row>
    <row r="219" spans="1:19" s="60" customFormat="1">
      <c r="A219" s="53"/>
      <c r="B219" s="57"/>
      <c r="C219" s="58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9"/>
    </row>
    <row r="220" spans="1:19" s="60" customFormat="1">
      <c r="A220" s="53"/>
      <c r="B220" s="57"/>
      <c r="C220" s="58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9"/>
    </row>
    <row r="221" spans="1:19" s="60" customFormat="1">
      <c r="A221" s="53"/>
      <c r="B221" s="57"/>
      <c r="C221" s="58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9"/>
    </row>
    <row r="222" spans="1:19" s="60" customFormat="1">
      <c r="A222" s="53"/>
      <c r="B222" s="57"/>
      <c r="C222" s="58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9"/>
    </row>
    <row r="223" spans="1:19" s="60" customFormat="1">
      <c r="A223" s="53"/>
      <c r="B223" s="57"/>
      <c r="C223" s="58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9"/>
    </row>
    <row r="224" spans="1:19" s="60" customFormat="1">
      <c r="A224" s="53"/>
      <c r="B224" s="57"/>
      <c r="C224" s="58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9"/>
    </row>
    <row r="225" spans="1:19" s="60" customFormat="1">
      <c r="A225" s="53"/>
      <c r="B225" s="57"/>
      <c r="C225" s="58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9"/>
    </row>
    <row r="226" spans="1:19" s="60" customFormat="1">
      <c r="A226" s="53"/>
      <c r="B226" s="57"/>
      <c r="C226" s="58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9"/>
    </row>
    <row r="227" spans="1:19" s="60" customFormat="1">
      <c r="A227" s="53"/>
      <c r="B227" s="57"/>
      <c r="C227" s="58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9"/>
    </row>
    <row r="228" spans="1:19" s="60" customFormat="1">
      <c r="A228" s="53"/>
      <c r="B228" s="57"/>
      <c r="C228" s="58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9"/>
    </row>
    <row r="229" spans="1:19" s="60" customFormat="1">
      <c r="A229" s="53"/>
      <c r="B229" s="57"/>
      <c r="C229" s="58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9"/>
    </row>
    <row r="230" spans="1:19" s="60" customFormat="1">
      <c r="A230" s="53"/>
      <c r="B230" s="57"/>
      <c r="C230" s="58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9"/>
    </row>
    <row r="231" spans="1:19" s="60" customFormat="1">
      <c r="A231" s="53"/>
      <c r="B231" s="57"/>
      <c r="C231" s="58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9"/>
    </row>
    <row r="232" spans="1:19" s="60" customFormat="1">
      <c r="A232" s="53"/>
      <c r="B232" s="57"/>
      <c r="C232" s="58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9"/>
    </row>
    <row r="233" spans="1:19" s="60" customFormat="1">
      <c r="A233" s="53"/>
      <c r="B233" s="57"/>
      <c r="C233" s="58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9"/>
    </row>
    <row r="234" spans="1:19" s="60" customFormat="1">
      <c r="A234" s="53"/>
      <c r="B234" s="57"/>
      <c r="C234" s="58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9"/>
    </row>
    <row r="235" spans="1:19" s="60" customFormat="1">
      <c r="A235" s="53"/>
      <c r="B235" s="57"/>
      <c r="C235" s="58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9"/>
    </row>
    <row r="236" spans="1:19" s="60" customFormat="1">
      <c r="A236" s="53"/>
      <c r="B236" s="57"/>
      <c r="C236" s="58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9"/>
    </row>
    <row r="237" spans="1:19" s="60" customFormat="1">
      <c r="A237" s="53"/>
      <c r="B237" s="57"/>
      <c r="C237" s="58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9"/>
    </row>
    <row r="238" spans="1:19" s="60" customFormat="1">
      <c r="A238" s="53"/>
      <c r="B238" s="57"/>
      <c r="C238" s="58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9"/>
    </row>
    <row r="239" spans="1:19" s="60" customFormat="1">
      <c r="A239" s="53"/>
      <c r="B239" s="57"/>
      <c r="C239" s="58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9"/>
    </row>
    <row r="240" spans="1:19" s="60" customFormat="1">
      <c r="A240" s="53"/>
      <c r="B240" s="57"/>
      <c r="C240" s="58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9"/>
    </row>
    <row r="241" spans="1:19" s="60" customFormat="1">
      <c r="A241" s="53"/>
      <c r="B241" s="57"/>
      <c r="C241" s="58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9"/>
    </row>
    <row r="242" spans="1:19" s="60" customFormat="1">
      <c r="A242" s="53"/>
      <c r="B242" s="57"/>
      <c r="C242" s="58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9"/>
    </row>
    <row r="243" spans="1:19" s="60" customFormat="1">
      <c r="A243" s="53"/>
      <c r="B243" s="57"/>
      <c r="C243" s="58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9"/>
    </row>
    <row r="244" spans="1:19" s="60" customFormat="1">
      <c r="A244" s="53"/>
      <c r="B244" s="57"/>
      <c r="C244" s="58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9"/>
    </row>
    <row r="245" spans="1:19" s="60" customFormat="1">
      <c r="A245" s="53"/>
      <c r="B245" s="57"/>
      <c r="C245" s="58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9"/>
    </row>
    <row r="246" spans="1:19" s="60" customFormat="1">
      <c r="A246" s="53"/>
      <c r="B246" s="57"/>
      <c r="C246" s="58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9"/>
    </row>
    <row r="247" spans="1:19" s="60" customFormat="1">
      <c r="A247" s="53"/>
      <c r="B247" s="57"/>
      <c r="C247" s="58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9"/>
    </row>
    <row r="248" spans="1:19" s="60" customFormat="1">
      <c r="A248" s="53"/>
      <c r="B248" s="57"/>
      <c r="C248" s="58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9"/>
    </row>
    <row r="249" spans="1:19" s="60" customFormat="1">
      <c r="A249" s="53"/>
      <c r="B249" s="57"/>
      <c r="C249" s="58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9"/>
    </row>
    <row r="250" spans="1:19" s="60" customFormat="1">
      <c r="A250" s="53"/>
      <c r="B250" s="57"/>
      <c r="C250" s="58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9"/>
    </row>
    <row r="251" spans="1:19" s="60" customFormat="1">
      <c r="A251" s="53"/>
      <c r="B251" s="57"/>
      <c r="C251" s="58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9"/>
    </row>
    <row r="252" spans="1:19" s="60" customFormat="1">
      <c r="A252" s="53"/>
      <c r="B252" s="57"/>
      <c r="C252" s="58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9"/>
    </row>
    <row r="253" spans="1:19" s="60" customFormat="1">
      <c r="A253" s="53"/>
      <c r="B253" s="57"/>
      <c r="C253" s="58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9"/>
    </row>
    <row r="254" spans="1:19" s="60" customFormat="1">
      <c r="A254" s="53"/>
      <c r="B254" s="57"/>
      <c r="C254" s="58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9"/>
    </row>
    <row r="255" spans="1:19" s="60" customFormat="1">
      <c r="A255" s="53"/>
      <c r="B255" s="57"/>
      <c r="C255" s="58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9"/>
    </row>
    <row r="256" spans="1:19" s="60" customFormat="1">
      <c r="A256" s="53"/>
      <c r="B256" s="57"/>
      <c r="C256" s="58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9"/>
    </row>
    <row r="257" spans="1:19" s="60" customFormat="1">
      <c r="A257" s="53"/>
      <c r="B257" s="57"/>
      <c r="C257" s="58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9"/>
    </row>
    <row r="258" spans="1:19" s="60" customFormat="1">
      <c r="A258" s="53"/>
      <c r="B258" s="57"/>
      <c r="C258" s="58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9"/>
    </row>
    <row r="259" spans="1:19" s="60" customFormat="1">
      <c r="A259" s="53"/>
      <c r="B259" s="57"/>
      <c r="C259" s="58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9"/>
    </row>
    <row r="260" spans="1:19" s="60" customFormat="1">
      <c r="A260" s="53"/>
      <c r="B260" s="57"/>
      <c r="C260" s="58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9"/>
    </row>
    <row r="261" spans="1:19" s="60" customFormat="1">
      <c r="A261" s="53"/>
      <c r="B261" s="57"/>
      <c r="C261" s="58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9"/>
    </row>
    <row r="262" spans="1:19" s="60" customFormat="1">
      <c r="A262" s="53"/>
      <c r="B262" s="57"/>
      <c r="C262" s="58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9"/>
    </row>
    <row r="263" spans="1:19" s="60" customFormat="1">
      <c r="A263" s="53"/>
      <c r="B263" s="57"/>
      <c r="C263" s="58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9"/>
    </row>
    <row r="264" spans="1:19" s="60" customFormat="1">
      <c r="A264" s="53"/>
      <c r="B264" s="57"/>
      <c r="C264" s="58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9"/>
    </row>
    <row r="265" spans="1:19" s="60" customFormat="1">
      <c r="A265" s="53"/>
      <c r="B265" s="57"/>
      <c r="C265" s="58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9"/>
    </row>
    <row r="266" spans="1:19" s="60" customFormat="1">
      <c r="A266" s="53"/>
      <c r="B266" s="57"/>
      <c r="C266" s="58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9"/>
    </row>
    <row r="267" spans="1:19" s="60" customFormat="1">
      <c r="A267" s="53"/>
      <c r="B267" s="57"/>
      <c r="C267" s="58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9"/>
    </row>
    <row r="268" spans="1:19" s="60" customFormat="1">
      <c r="A268" s="53"/>
      <c r="B268" s="57"/>
      <c r="C268" s="58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9"/>
    </row>
    <row r="269" spans="1:19" s="60" customFormat="1">
      <c r="A269" s="53"/>
      <c r="B269" s="57"/>
      <c r="C269" s="58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9"/>
    </row>
    <row r="270" spans="1:19" s="60" customFormat="1">
      <c r="A270" s="53"/>
      <c r="B270" s="57"/>
      <c r="C270" s="58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9"/>
    </row>
    <row r="271" spans="1:19" s="60" customFormat="1">
      <c r="A271" s="53"/>
      <c r="B271" s="57"/>
      <c r="C271" s="58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9"/>
    </row>
    <row r="272" spans="1:19" s="60" customFormat="1">
      <c r="A272" s="53"/>
      <c r="B272" s="57"/>
      <c r="C272" s="58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9"/>
    </row>
    <row r="273" spans="1:19" s="60" customFormat="1">
      <c r="A273" s="53"/>
      <c r="B273" s="57"/>
      <c r="C273" s="58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9"/>
    </row>
    <row r="274" spans="1:19" s="60" customFormat="1">
      <c r="A274" s="53"/>
      <c r="B274" s="57"/>
      <c r="C274" s="58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9"/>
    </row>
    <row r="275" spans="1:19" s="60" customFormat="1">
      <c r="A275" s="53"/>
      <c r="B275" s="57"/>
      <c r="C275" s="58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9"/>
    </row>
    <row r="276" spans="1:19" s="60" customFormat="1">
      <c r="A276" s="53"/>
      <c r="B276" s="57"/>
      <c r="C276" s="58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9"/>
    </row>
    <row r="277" spans="1:19" s="60" customFormat="1">
      <c r="A277" s="53"/>
      <c r="B277" s="57"/>
      <c r="C277" s="58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9"/>
    </row>
    <row r="278" spans="1:19" s="60" customFormat="1">
      <c r="A278" s="53"/>
      <c r="B278" s="57"/>
      <c r="C278" s="58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9"/>
    </row>
    <row r="279" spans="1:19" s="60" customFormat="1">
      <c r="A279" s="53"/>
      <c r="B279" s="57"/>
      <c r="C279" s="58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9"/>
    </row>
    <row r="280" spans="1:19" s="60" customFormat="1">
      <c r="A280" s="53"/>
      <c r="B280" s="57"/>
      <c r="C280" s="58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9"/>
    </row>
    <row r="281" spans="1:19" s="60" customFormat="1">
      <c r="A281" s="53"/>
      <c r="B281" s="57"/>
      <c r="C281" s="58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9"/>
    </row>
    <row r="282" spans="1:19" s="60" customFormat="1">
      <c r="A282" s="53"/>
      <c r="B282" s="57"/>
      <c r="C282" s="58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9"/>
    </row>
    <row r="283" spans="1:19" s="60" customFormat="1">
      <c r="A283" s="53"/>
      <c r="B283" s="57"/>
      <c r="C283" s="58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9"/>
    </row>
    <row r="284" spans="1:19" s="60" customFormat="1">
      <c r="A284" s="53"/>
      <c r="B284" s="57"/>
      <c r="C284" s="58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9"/>
    </row>
    <row r="285" spans="1:19" s="60" customFormat="1">
      <c r="A285" s="53"/>
      <c r="B285" s="57"/>
      <c r="C285" s="58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9"/>
    </row>
    <row r="286" spans="1:19" s="60" customFormat="1">
      <c r="A286" s="53"/>
      <c r="B286" s="57"/>
      <c r="C286" s="58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9"/>
    </row>
    <row r="287" spans="1:19" s="60" customFormat="1">
      <c r="A287" s="53"/>
      <c r="B287" s="57"/>
      <c r="C287" s="58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9"/>
    </row>
    <row r="288" spans="1:19" s="60" customFormat="1">
      <c r="A288" s="53"/>
      <c r="B288" s="57"/>
      <c r="C288" s="58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9"/>
    </row>
    <row r="289" spans="1:19" s="60" customFormat="1">
      <c r="A289" s="53"/>
      <c r="B289" s="57"/>
      <c r="C289" s="58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9"/>
    </row>
    <row r="290" spans="1:19" s="60" customFormat="1">
      <c r="A290" s="53"/>
      <c r="B290" s="57"/>
      <c r="C290" s="58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9"/>
    </row>
    <row r="291" spans="1:19" s="60" customFormat="1">
      <c r="A291" s="53"/>
      <c r="B291" s="57"/>
      <c r="C291" s="58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9"/>
    </row>
    <row r="292" spans="1:19" s="60" customFormat="1">
      <c r="A292" s="53"/>
      <c r="B292" s="57"/>
      <c r="C292" s="58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9"/>
    </row>
    <row r="293" spans="1:19" s="60" customFormat="1">
      <c r="A293" s="53"/>
      <c r="B293" s="57"/>
      <c r="C293" s="58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9"/>
    </row>
    <row r="294" spans="1:19" s="60" customFormat="1">
      <c r="A294" s="53"/>
      <c r="B294" s="57"/>
      <c r="C294" s="58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9"/>
    </row>
    <row r="295" spans="1:19" s="60" customFormat="1">
      <c r="A295" s="53"/>
      <c r="B295" s="57"/>
      <c r="C295" s="58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9"/>
    </row>
    <row r="296" spans="1:19" s="60" customFormat="1">
      <c r="A296" s="53"/>
      <c r="B296" s="57"/>
      <c r="C296" s="58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9"/>
    </row>
    <row r="297" spans="1:19" s="60" customFormat="1">
      <c r="A297" s="53"/>
      <c r="B297" s="57"/>
      <c r="C297" s="58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9"/>
    </row>
    <row r="298" spans="1:19" s="60" customFormat="1">
      <c r="A298" s="53"/>
      <c r="B298" s="57"/>
      <c r="C298" s="58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9"/>
    </row>
    <row r="299" spans="1:19" s="60" customFormat="1">
      <c r="A299" s="53"/>
      <c r="B299" s="57"/>
      <c r="C299" s="58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9"/>
    </row>
    <row r="300" spans="1:19" s="60" customFormat="1">
      <c r="A300" s="53"/>
      <c r="B300" s="57"/>
      <c r="C300" s="58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9"/>
    </row>
    <row r="301" spans="1:19" s="60" customFormat="1">
      <c r="A301" s="53"/>
      <c r="B301" s="57"/>
      <c r="C301" s="58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9"/>
    </row>
    <row r="302" spans="1:19" s="60" customFormat="1">
      <c r="A302" s="53"/>
      <c r="B302" s="57"/>
      <c r="C302" s="58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9"/>
    </row>
    <row r="303" spans="1:19" s="60" customFormat="1">
      <c r="A303" s="53"/>
      <c r="B303" s="57"/>
      <c r="C303" s="58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9"/>
    </row>
    <row r="304" spans="1:19" s="60" customFormat="1">
      <c r="A304" s="53"/>
      <c r="B304" s="57"/>
      <c r="C304" s="58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9"/>
    </row>
    <row r="305" spans="1:19" s="60" customFormat="1">
      <c r="A305" s="53"/>
      <c r="B305" s="57"/>
      <c r="C305" s="58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9"/>
    </row>
    <row r="306" spans="1:19" s="60" customFormat="1">
      <c r="A306" s="53"/>
      <c r="B306" s="57"/>
      <c r="C306" s="58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9"/>
    </row>
    <row r="307" spans="1:19" s="60" customFormat="1">
      <c r="A307" s="53"/>
      <c r="B307" s="57"/>
      <c r="C307" s="58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9"/>
    </row>
    <row r="308" spans="1:19" s="60" customFormat="1">
      <c r="A308" s="53"/>
      <c r="B308" s="57"/>
      <c r="C308" s="58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9"/>
    </row>
    <row r="309" spans="1:19" s="60" customFormat="1">
      <c r="A309" s="53"/>
      <c r="B309" s="57"/>
      <c r="C309" s="58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9"/>
    </row>
    <row r="310" spans="1:19" s="60" customFormat="1">
      <c r="A310" s="53"/>
      <c r="B310" s="57"/>
      <c r="C310" s="58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9"/>
    </row>
    <row r="311" spans="1:19" s="60" customFormat="1">
      <c r="A311" s="53"/>
      <c r="B311" s="57"/>
      <c r="C311" s="58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9"/>
    </row>
    <row r="312" spans="1:19" s="60" customFormat="1">
      <c r="A312" s="53"/>
      <c r="B312" s="57"/>
      <c r="C312" s="58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9"/>
    </row>
    <row r="313" spans="1:19" s="60" customFormat="1">
      <c r="A313" s="53"/>
      <c r="B313" s="57"/>
      <c r="C313" s="58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9"/>
    </row>
    <row r="314" spans="1:19" s="60" customFormat="1">
      <c r="A314" s="53"/>
      <c r="B314" s="57"/>
      <c r="C314" s="58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9"/>
    </row>
    <row r="315" spans="1:19" s="60" customFormat="1">
      <c r="A315" s="53"/>
      <c r="B315" s="57"/>
      <c r="C315" s="58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9"/>
    </row>
    <row r="316" spans="1:19" s="60" customFormat="1">
      <c r="A316" s="53"/>
      <c r="B316" s="57"/>
      <c r="C316" s="58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9"/>
    </row>
    <row r="317" spans="1:19" s="60" customFormat="1">
      <c r="A317" s="53"/>
      <c r="B317" s="57"/>
      <c r="C317" s="58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9"/>
    </row>
    <row r="318" spans="1:19" s="60" customFormat="1">
      <c r="A318" s="53"/>
      <c r="B318" s="57"/>
      <c r="C318" s="58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9"/>
    </row>
    <row r="319" spans="1:19" s="60" customFormat="1">
      <c r="A319" s="53"/>
      <c r="B319" s="57"/>
      <c r="C319" s="58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9"/>
    </row>
    <row r="320" spans="1:19" s="60" customFormat="1">
      <c r="A320" s="53"/>
      <c r="B320" s="57"/>
      <c r="C320" s="58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9"/>
    </row>
    <row r="321" spans="1:19" s="60" customFormat="1">
      <c r="A321" s="53"/>
      <c r="B321" s="57"/>
      <c r="C321" s="58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9"/>
    </row>
    <row r="322" spans="1:19" s="60" customFormat="1">
      <c r="A322" s="53"/>
      <c r="B322" s="57"/>
      <c r="C322" s="58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9"/>
    </row>
    <row r="323" spans="1:19" s="60" customFormat="1">
      <c r="A323" s="53"/>
      <c r="B323" s="57"/>
      <c r="C323" s="58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9"/>
    </row>
    <row r="324" spans="1:19" s="60" customFormat="1">
      <c r="A324" s="53"/>
      <c r="B324" s="57"/>
      <c r="C324" s="58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9"/>
    </row>
    <row r="325" spans="1:19" s="60" customFormat="1">
      <c r="A325" s="53"/>
      <c r="B325" s="57"/>
      <c r="C325" s="58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9"/>
    </row>
    <row r="326" spans="1:19" s="60" customFormat="1">
      <c r="A326" s="53"/>
      <c r="B326" s="57"/>
      <c r="C326" s="58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9"/>
    </row>
    <row r="327" spans="1:19" s="60" customFormat="1">
      <c r="A327" s="53"/>
      <c r="B327" s="57"/>
      <c r="C327" s="58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9"/>
    </row>
    <row r="328" spans="1:19" s="60" customFormat="1">
      <c r="A328" s="53"/>
      <c r="B328" s="57"/>
      <c r="C328" s="58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9"/>
    </row>
    <row r="329" spans="1:19" s="60" customFormat="1">
      <c r="A329" s="53"/>
      <c r="B329" s="57"/>
      <c r="C329" s="58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9"/>
    </row>
    <row r="330" spans="1:19" s="60" customFormat="1">
      <c r="A330" s="53"/>
      <c r="B330" s="57"/>
      <c r="C330" s="58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9"/>
    </row>
    <row r="331" spans="1:19" s="60" customFormat="1">
      <c r="A331" s="53"/>
      <c r="B331" s="57"/>
      <c r="C331" s="58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9"/>
    </row>
    <row r="332" spans="1:19" s="60" customFormat="1">
      <c r="A332" s="53"/>
      <c r="B332" s="57"/>
      <c r="C332" s="58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9"/>
    </row>
    <row r="333" spans="1:19" s="60" customFormat="1">
      <c r="A333" s="53"/>
      <c r="B333" s="57"/>
      <c r="C333" s="58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9"/>
    </row>
    <row r="334" spans="1:19" s="60" customFormat="1">
      <c r="A334" s="53"/>
      <c r="B334" s="57"/>
      <c r="C334" s="58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9"/>
    </row>
    <row r="335" spans="1:19" s="60" customFormat="1">
      <c r="A335" s="53"/>
      <c r="B335" s="57"/>
      <c r="C335" s="58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9"/>
    </row>
    <row r="336" spans="1:19" s="60" customFormat="1">
      <c r="A336" s="53"/>
      <c r="B336" s="57"/>
      <c r="C336" s="58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9"/>
    </row>
    <row r="337" spans="1:19" s="60" customFormat="1">
      <c r="A337" s="53"/>
      <c r="B337" s="57"/>
      <c r="C337" s="58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9"/>
    </row>
    <row r="338" spans="1:19" s="60" customFormat="1">
      <c r="A338" s="53"/>
      <c r="B338" s="57"/>
      <c r="C338" s="58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9"/>
    </row>
    <row r="339" spans="1:19" s="60" customFormat="1">
      <c r="A339" s="53"/>
      <c r="B339" s="57"/>
      <c r="C339" s="58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9"/>
    </row>
    <row r="340" spans="1:19" s="60" customFormat="1">
      <c r="A340" s="53"/>
      <c r="B340" s="57"/>
      <c r="C340" s="58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9"/>
    </row>
    <row r="341" spans="1:19" s="60" customFormat="1">
      <c r="A341" s="53"/>
      <c r="B341" s="57"/>
      <c r="C341" s="58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9"/>
    </row>
    <row r="342" spans="1:19" s="60" customFormat="1">
      <c r="A342" s="53"/>
      <c r="B342" s="57"/>
      <c r="C342" s="58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9"/>
    </row>
    <row r="343" spans="1:19" s="60" customFormat="1">
      <c r="A343" s="53"/>
      <c r="B343" s="57"/>
      <c r="C343" s="58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9"/>
    </row>
    <row r="344" spans="1:19" s="60" customFormat="1">
      <c r="A344" s="53"/>
      <c r="B344" s="57"/>
      <c r="C344" s="58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9"/>
    </row>
    <row r="345" spans="1:19" s="60" customFormat="1">
      <c r="A345" s="53"/>
      <c r="B345" s="57"/>
      <c r="C345" s="58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9"/>
    </row>
    <row r="346" spans="1:19" s="60" customFormat="1">
      <c r="A346" s="53"/>
      <c r="B346" s="57"/>
      <c r="C346" s="58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9"/>
    </row>
    <row r="347" spans="1:19" s="60" customFormat="1">
      <c r="A347" s="53"/>
      <c r="B347" s="57"/>
      <c r="C347" s="58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9"/>
    </row>
    <row r="348" spans="1:19" s="60" customFormat="1">
      <c r="A348" s="53"/>
      <c r="B348" s="57"/>
      <c r="C348" s="58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9"/>
    </row>
    <row r="349" spans="1:19" s="60" customFormat="1">
      <c r="A349" s="53"/>
      <c r="B349" s="57"/>
      <c r="C349" s="58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9"/>
    </row>
    <row r="350" spans="1:19" s="60" customFormat="1">
      <c r="A350" s="53"/>
      <c r="B350" s="57"/>
      <c r="C350" s="58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9"/>
    </row>
    <row r="351" spans="1:19" s="60" customFormat="1">
      <c r="A351" s="53"/>
      <c r="B351" s="57"/>
      <c r="C351" s="58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9"/>
    </row>
    <row r="352" spans="1:19" s="60" customFormat="1">
      <c r="A352" s="53"/>
      <c r="B352" s="57"/>
      <c r="C352" s="58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9"/>
    </row>
    <row r="353" spans="1:19" s="60" customFormat="1">
      <c r="A353" s="53"/>
      <c r="B353" s="57"/>
      <c r="C353" s="58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9"/>
    </row>
  </sheetData>
  <customSheetViews>
    <customSheetView guid="{16374D14-0256-4910-839F-6D5897BE7288}" showPageBreaks="1" printArea="1" view="pageBreakPreview">
      <selection activeCell="B8" sqref="B8"/>
      <rowBreaks count="2" manualBreakCount="2">
        <brk id="60" max="18" man="1"/>
        <brk id="132" max="20" man="1"/>
      </rowBreaks>
      <pageMargins left="0.52" right="0.75" top="0.44" bottom="0.5" header="0.28999999999999998" footer="0.33"/>
      <pageSetup paperSize="9" scale="55" fitToHeight="3" orientation="landscape" r:id="rId1"/>
      <headerFooter alignWithMargins="0">
        <oddHeader>&amp;A</oddHeader>
        <oddFooter>Przygotował(a) Korneliusz Pylak &amp;D&amp;RStrona &amp;P</oddFooter>
      </headerFooter>
    </customSheetView>
    <customSheetView guid="{89C05D0E-4FF7-4693-AD27-7EAF85529956}" showPageBreaks="1" printArea="1" view="pageBreakPreview" topLeftCell="A10">
      <selection activeCell="B95" sqref="B95"/>
      <rowBreaks count="2" manualBreakCount="2">
        <brk id="60" max="18" man="1"/>
        <brk id="132" max="20" man="1"/>
      </rowBreaks>
      <pageMargins left="0.52" right="0.75" top="0.44" bottom="0.5" header="0.28999999999999998" footer="0.33"/>
      <pageSetup paperSize="9" scale="55" fitToHeight="3" orientation="landscape" r:id="rId2"/>
      <headerFooter alignWithMargins="0">
        <oddHeader>&amp;A</oddHeader>
        <oddFooter>Przygotował(a) Korneliusz Pylak &amp;D&amp;RStrona &amp;P</oddFooter>
      </headerFooter>
    </customSheetView>
    <customSheetView guid="{0CF6CE1B-9FE7-4552-BA42-F0FE5F10A4B1}" showPageBreaks="1" printArea="1" view="pageBreakPreview" topLeftCell="A52">
      <selection activeCell="B67" sqref="B67:B75"/>
      <rowBreaks count="2" manualBreakCount="2">
        <brk id="66" max="20" man="1"/>
        <brk id="140" max="20" man="1"/>
      </rowBreaks>
      <pageMargins left="0.52" right="0.75" top="0.44" bottom="0.5" header="0.28999999999999998" footer="0.33"/>
      <pageSetup paperSize="9" scale="57" fitToHeight="3" orientation="landscape" r:id="rId3"/>
      <headerFooter alignWithMargins="0">
        <oddHeader>&amp;A</oddHeader>
        <oddFooter>Przygotował(a) Korneliusz Pylak &amp;D&amp;RStrona &amp;P</oddFooter>
      </headerFooter>
    </customSheetView>
    <customSheetView guid="{DD16428E-FF7C-4F94-B8D8-9AF1FD599F85}" showPageBreaks="1" printArea="1" view="pageBreakPreview" topLeftCell="A82">
      <selection activeCell="D140" sqref="D140:R140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4"/>
      <headerFooter alignWithMargins="0">
        <oddHeader>&amp;A</oddHeader>
        <oddFooter>Przygotował(a) Korneliusz Pylak &amp;D&amp;RStrona &amp;P</oddFooter>
      </headerFooter>
    </customSheetView>
    <customSheetView guid="{4602E273-8A89-481D-9FEF-5E03366F9612}" showPageBreaks="1" printArea="1" view="pageBreakPreview">
      <selection activeCell="B19" sqref="B19"/>
      <rowBreaks count="2" manualBreakCount="2">
        <brk id="66" max="20" man="1"/>
        <brk id="139" max="20" man="1"/>
      </rowBreaks>
      <pageMargins left="0.52" right="0.75" top="0.44" bottom="0.5" header="0.28999999999999998" footer="0.33"/>
      <pageSetup paperSize="9" scale="57" fitToHeight="3" orientation="landscape" r:id="rId5"/>
      <headerFooter alignWithMargins="0">
        <oddHeader>&amp;A</oddHeader>
        <oddFooter>Przygotował(a) Korneliusz Pylak &amp;D&amp;RStrona &amp;P</oddFooter>
      </headerFooter>
    </customSheetView>
    <customSheetView guid="{1B48A8A8-AC0A-4254-81F0-806E07344756}" showPageBreaks="1" printArea="1" view="pageBreakPreview" topLeftCell="A46">
      <selection activeCell="E48" sqref="E48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6"/>
      <headerFooter alignWithMargins="0">
        <oddHeader>&amp;A</oddHeader>
        <oddFooter>Przygotował(a) Korneliusz Pylak &amp;D&amp;RStrona &amp;P</oddFooter>
      </headerFooter>
    </customSheetView>
    <customSheetView guid="{44FDA411-0A31-4887-B721-52473876CE2E}" showPageBreaks="1" printArea="1" view="pageBreakPreview">
      <selection activeCell="B30" sqref="B30"/>
      <rowBreaks count="2" manualBreakCount="2">
        <brk id="67" max="20" man="1"/>
        <brk id="131" max="20" man="1"/>
      </rowBreaks>
      <pageMargins left="0.52" right="0.75" top="0.44" bottom="0.5" header="0.28999999999999998" footer="0.33"/>
      <pageSetup paperSize="9" scale="57" fitToHeight="3" orientation="landscape" r:id="rId7"/>
      <headerFooter alignWithMargins="0">
        <oddHeader>&amp;A</oddHeader>
        <oddFooter>Przygotował(a) Korneliusz Pylak &amp;D&amp;RStrona &amp;P</oddFooter>
      </headerFooter>
    </customSheetView>
    <customSheetView guid="{291C328B-992B-494F-81D4-E8D3977E68B7}" showPageBreaks="1" printArea="1" view="pageBreakPreview" topLeftCell="A43">
      <selection activeCell="B55" sqref="B55:B56"/>
      <rowBreaks count="3" manualBreakCount="3">
        <brk id="66" max="20" man="1"/>
        <brk id="109" max="20" man="1"/>
        <brk id="179" max="20" man="1"/>
      </rowBreaks>
      <pageMargins left="0.52" right="0.75" top="0.44" bottom="0.5" header="0.28999999999999998" footer="0.33"/>
      <pageSetup paperSize="9" scale="57" fitToHeight="3" orientation="landscape" r:id="rId8"/>
      <headerFooter alignWithMargins="0">
        <oddHeader>&amp;A</oddHeader>
        <oddFooter>Przygotował(a) Korneliusz Pylak &amp;D&amp;RStrona &amp;P</oddFooter>
      </headerFooter>
    </customSheetView>
    <customSheetView guid="{BD6625AC-A2A3-4530-8F78-E5E3BD32F4DB}" showPageBreaks="1" printArea="1" view="pageBreakPreview">
      <selection activeCell="J63" sqref="J63"/>
      <rowBreaks count="2" manualBreakCount="2">
        <brk id="66" max="20" man="1"/>
        <brk id="139" max="20" man="1"/>
      </rowBreaks>
      <pageMargins left="0.52" right="0.75" top="0.44" bottom="0.5" header="0.28999999999999998" footer="0.33"/>
      <pageSetup paperSize="9" scale="57" fitToHeight="3" orientation="landscape" r:id="rId9"/>
      <headerFooter alignWithMargins="0">
        <oddHeader>&amp;A</oddHeader>
        <oddFooter>Przygotował(a) Korneliusz Pylak &amp;D&amp;RStrona &amp;P</oddFooter>
      </headerFooter>
    </customSheetView>
    <customSheetView guid="{23CCA949-FA54-4E12-8FF4-17C661F86A72}" showPageBreaks="1" printArea="1" view="pageBreakPreview" topLeftCell="A49">
      <selection activeCell="B71" sqref="B71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10"/>
      <headerFooter alignWithMargins="0">
        <oddHeader>&amp;A</oddHeader>
        <oddFooter>Przygotował(a) Korneliusz Pylak &amp;D&amp;RStrona &amp;P</oddFooter>
      </headerFooter>
    </customSheetView>
    <customSheetView guid="{F85C6F35-926A-4312-ADCC-3297BB731425}" showPageBreaks="1" printArea="1" view="pageBreakPreview" topLeftCell="A49">
      <selection activeCell="B71" sqref="B71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11"/>
      <headerFooter alignWithMargins="0">
        <oddHeader>&amp;A</oddHeader>
        <oddFooter>Przygotował(a) Korneliusz Pylak &amp;D&amp;RStrona &amp;P</oddFooter>
      </headerFooter>
    </customSheetView>
    <customSheetView guid="{336239F0-F69E-4BD8-BEB4-8D802C61D0ED}" showPageBreaks="1" printArea="1" view="pageBreakPreview">
      <selection activeCell="B8" sqref="B8"/>
      <rowBreaks count="2" manualBreakCount="2">
        <brk id="60" max="18" man="1"/>
        <brk id="132" max="20" man="1"/>
      </rowBreaks>
      <pageMargins left="0.52" right="0.75" top="0.44" bottom="0.5" header="0.28999999999999998" footer="0.33"/>
      <pageSetup paperSize="9" scale="55" fitToHeight="3" orientation="landscape" r:id="rId12"/>
      <headerFooter alignWithMargins="0">
        <oddHeader>&amp;A</oddHeader>
        <oddFooter>Przygotował(a) Korneliusz Pylak &amp;D&amp;RStrona &amp;P</oddFooter>
      </headerFooter>
    </customSheetView>
  </customSheetViews>
  <mergeCells count="25">
    <mergeCell ref="A99:A100"/>
    <mergeCell ref="B99:B100"/>
    <mergeCell ref="C99:C100"/>
    <mergeCell ref="B48:B49"/>
    <mergeCell ref="A81:A82"/>
    <mergeCell ref="A55:A56"/>
    <mergeCell ref="C48:C49"/>
    <mergeCell ref="B55:B56"/>
    <mergeCell ref="C55:C56"/>
    <mergeCell ref="A65:A66"/>
    <mergeCell ref="B65:B66"/>
    <mergeCell ref="C65:C66"/>
    <mergeCell ref="B81:B82"/>
    <mergeCell ref="B53:I53"/>
    <mergeCell ref="C81:C82"/>
    <mergeCell ref="A3:A4"/>
    <mergeCell ref="A14:A15"/>
    <mergeCell ref="A24:A25"/>
    <mergeCell ref="A48:A49"/>
    <mergeCell ref="B3:B4"/>
    <mergeCell ref="C3:C4"/>
    <mergeCell ref="C24:C25"/>
    <mergeCell ref="B14:B15"/>
    <mergeCell ref="C14:C15"/>
    <mergeCell ref="B24:B25"/>
  </mergeCells>
  <phoneticPr fontId="3" type="noConversion"/>
  <conditionalFormatting sqref="E81:R81 E65:R65 E48:R48 E24:R24 E3:R3 E14:R14">
    <cfRule type="cellIs" dxfId="2" priority="2" stopIfTrue="1" operator="equal">
      <formula>"Okres realiz."</formula>
    </cfRule>
  </conditionalFormatting>
  <conditionalFormatting sqref="D78:R78 E55:I59">
    <cfRule type="cellIs" dxfId="1" priority="3" stopIfTrue="1" operator="notEqual">
      <formula>""</formula>
    </cfRule>
  </conditionalFormatting>
  <pageMargins left="0.52" right="0.75" top="0.44" bottom="0.5" header="0.28999999999999998" footer="0.33"/>
  <pageSetup paperSize="9" scale="55" fitToHeight="3" orientation="landscape" r:id="rId13"/>
  <headerFooter alignWithMargins="0">
    <oddHeader>&amp;A</oddHeader>
    <oddFooter>Przygotował(a) Korneliusz Pylak &amp;D&amp;RStrona &amp;P</oddFooter>
  </headerFooter>
  <rowBreaks count="2" manualBreakCount="2">
    <brk id="60" max="18" man="1"/>
    <brk id="132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S142"/>
  <sheetViews>
    <sheetView view="pageBreakPreview" topLeftCell="A109" zoomScale="85" zoomScaleNormal="100" zoomScaleSheetLayoutView="85" workbookViewId="0">
      <selection activeCell="B54" sqref="B54"/>
    </sheetView>
  </sheetViews>
  <sheetFormatPr defaultRowHeight="12.75"/>
  <cols>
    <col min="1" max="1" width="5" customWidth="1"/>
    <col min="2" max="2" width="39.5703125" customWidth="1"/>
    <col min="3" max="3" width="11.42578125" customWidth="1"/>
    <col min="4" max="4" width="12.42578125" customWidth="1"/>
    <col min="19" max="19" width="13.85546875" customWidth="1"/>
  </cols>
  <sheetData>
    <row r="1" spans="1:19" ht="13.5" thickBo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8.75" thickBot="1">
      <c r="A2" s="59"/>
      <c r="B2" s="372" t="s">
        <v>165</v>
      </c>
      <c r="C2" s="496"/>
      <c r="D2" s="496"/>
      <c r="E2" s="496"/>
      <c r="F2" s="496"/>
      <c r="G2" s="496"/>
      <c r="H2" s="496"/>
      <c r="I2" s="497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s="419" customFormat="1">
      <c r="A4" s="416"/>
      <c r="B4" s="417" t="s">
        <v>3</v>
      </c>
      <c r="C4" s="417" t="s">
        <v>1</v>
      </c>
      <c r="D4" s="276" t="s">
        <v>199</v>
      </c>
      <c r="E4" s="276" t="s">
        <v>199</v>
      </c>
      <c r="F4" s="276" t="s">
        <v>199</v>
      </c>
      <c r="G4" s="276" t="s">
        <v>199</v>
      </c>
      <c r="H4" s="276" t="s">
        <v>199</v>
      </c>
      <c r="I4" s="276" t="s">
        <v>199</v>
      </c>
      <c r="J4" s="276" t="s">
        <v>199</v>
      </c>
      <c r="K4" s="276" t="s">
        <v>199</v>
      </c>
      <c r="L4" s="276" t="s">
        <v>199</v>
      </c>
      <c r="M4" s="276" t="s">
        <v>199</v>
      </c>
      <c r="N4" s="276" t="s">
        <v>199</v>
      </c>
      <c r="O4" s="276" t="s">
        <v>199</v>
      </c>
      <c r="P4" s="276" t="s">
        <v>199</v>
      </c>
      <c r="Q4" s="276" t="s">
        <v>199</v>
      </c>
      <c r="R4" s="276" t="s">
        <v>199</v>
      </c>
      <c r="S4" s="418" t="s">
        <v>0</v>
      </c>
    </row>
    <row r="5" spans="1:19" s="419" customFormat="1" ht="18">
      <c r="A5" s="416"/>
      <c r="B5" s="421"/>
      <c r="C5" s="421"/>
      <c r="D5" s="274">
        <f>Dane!D4</f>
        <v>0</v>
      </c>
      <c r="E5" s="274">
        <f>Dane!E4</f>
        <v>1</v>
      </c>
      <c r="F5" s="274">
        <f>Dane!F4</f>
        <v>2</v>
      </c>
      <c r="G5" s="274">
        <f>Dane!G4</f>
        <v>3</v>
      </c>
      <c r="H5" s="274">
        <f>Dane!H4</f>
        <v>4</v>
      </c>
      <c r="I5" s="274">
        <f>Dane!I4</f>
        <v>5</v>
      </c>
      <c r="J5" s="274">
        <f>Dane!J4</f>
        <v>6</v>
      </c>
      <c r="K5" s="274">
        <f>Dane!K4</f>
        <v>7</v>
      </c>
      <c r="L5" s="274">
        <f>Dane!L4</f>
        <v>8</v>
      </c>
      <c r="M5" s="274">
        <f>Dane!M4</f>
        <v>9</v>
      </c>
      <c r="N5" s="274">
        <f>Dane!N4</f>
        <v>10</v>
      </c>
      <c r="O5" s="274">
        <f>Dane!O4</f>
        <v>11</v>
      </c>
      <c r="P5" s="274">
        <f>Dane!P4</f>
        <v>12</v>
      </c>
      <c r="Q5" s="274">
        <f>Dane!Q4</f>
        <v>13</v>
      </c>
      <c r="R5" s="274">
        <f>Dane!R4</f>
        <v>14</v>
      </c>
      <c r="S5" s="420"/>
    </row>
    <row r="6" spans="1:19">
      <c r="A6" s="59"/>
      <c r="B6" s="98" t="s">
        <v>174</v>
      </c>
      <c r="C6" s="99"/>
      <c r="D6" s="324">
        <f>D7*D8</f>
        <v>0</v>
      </c>
      <c r="E6" s="324">
        <f t="shared" ref="E6:R6" si="0">E7*E8</f>
        <v>0</v>
      </c>
      <c r="F6" s="324">
        <f t="shared" si="0"/>
        <v>0</v>
      </c>
      <c r="G6" s="324">
        <f t="shared" si="0"/>
        <v>0</v>
      </c>
      <c r="H6" s="324">
        <f t="shared" si="0"/>
        <v>0</v>
      </c>
      <c r="I6" s="324">
        <f t="shared" si="0"/>
        <v>0</v>
      </c>
      <c r="J6" s="324">
        <f t="shared" si="0"/>
        <v>0</v>
      </c>
      <c r="K6" s="324">
        <f t="shared" si="0"/>
        <v>0</v>
      </c>
      <c r="L6" s="324">
        <f t="shared" si="0"/>
        <v>0</v>
      </c>
      <c r="M6" s="324">
        <f t="shared" si="0"/>
        <v>0</v>
      </c>
      <c r="N6" s="324">
        <f t="shared" si="0"/>
        <v>0</v>
      </c>
      <c r="O6" s="324">
        <f t="shared" si="0"/>
        <v>0</v>
      </c>
      <c r="P6" s="324">
        <f t="shared" si="0"/>
        <v>0</v>
      </c>
      <c r="Q6" s="324">
        <f t="shared" si="0"/>
        <v>0</v>
      </c>
      <c r="R6" s="324">
        <f t="shared" si="0"/>
        <v>0</v>
      </c>
      <c r="S6" s="96"/>
    </row>
    <row r="7" spans="1:19" ht="21">
      <c r="A7" s="59"/>
      <c r="B7" s="95" t="s">
        <v>175</v>
      </c>
      <c r="C7" s="97" t="s">
        <v>176</v>
      </c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96"/>
    </row>
    <row r="8" spans="1:19">
      <c r="A8" s="59"/>
      <c r="B8" s="95" t="s">
        <v>177</v>
      </c>
      <c r="C8" s="97" t="s">
        <v>6</v>
      </c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96"/>
    </row>
    <row r="9" spans="1:19">
      <c r="A9" s="59"/>
      <c r="B9" s="98" t="s">
        <v>178</v>
      </c>
      <c r="C9" s="99"/>
      <c r="D9" s="324">
        <f>D10*D11</f>
        <v>0</v>
      </c>
      <c r="E9" s="324">
        <f t="shared" ref="E9:R9" si="1">E10*E11</f>
        <v>0</v>
      </c>
      <c r="F9" s="324">
        <f t="shared" si="1"/>
        <v>0</v>
      </c>
      <c r="G9" s="324">
        <f t="shared" si="1"/>
        <v>0</v>
      </c>
      <c r="H9" s="324">
        <f t="shared" si="1"/>
        <v>0</v>
      </c>
      <c r="I9" s="324">
        <f t="shared" si="1"/>
        <v>0</v>
      </c>
      <c r="J9" s="324">
        <f t="shared" si="1"/>
        <v>0</v>
      </c>
      <c r="K9" s="324">
        <f t="shared" si="1"/>
        <v>0</v>
      </c>
      <c r="L9" s="324">
        <f t="shared" si="1"/>
        <v>0</v>
      </c>
      <c r="M9" s="324">
        <f t="shared" si="1"/>
        <v>0</v>
      </c>
      <c r="N9" s="324">
        <f t="shared" si="1"/>
        <v>0</v>
      </c>
      <c r="O9" s="324">
        <f t="shared" si="1"/>
        <v>0</v>
      </c>
      <c r="P9" s="324">
        <f t="shared" si="1"/>
        <v>0</v>
      </c>
      <c r="Q9" s="324">
        <f t="shared" si="1"/>
        <v>0</v>
      </c>
      <c r="R9" s="324">
        <f t="shared" si="1"/>
        <v>0</v>
      </c>
      <c r="S9" s="96"/>
    </row>
    <row r="10" spans="1:19" ht="21">
      <c r="A10" s="59"/>
      <c r="B10" s="95" t="s">
        <v>179</v>
      </c>
      <c r="C10" s="97" t="s">
        <v>176</v>
      </c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96"/>
    </row>
    <row r="11" spans="1:19">
      <c r="A11" s="59"/>
      <c r="B11" s="95" t="s">
        <v>180</v>
      </c>
      <c r="C11" s="97" t="s">
        <v>6</v>
      </c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96"/>
    </row>
    <row r="12" spans="1:19">
      <c r="A12" s="59"/>
      <c r="B12" s="98" t="s">
        <v>181</v>
      </c>
      <c r="C12" s="99"/>
      <c r="D12" s="324">
        <f>D13*D14</f>
        <v>0</v>
      </c>
      <c r="E12" s="324">
        <f t="shared" ref="E12:R12" si="2">E13*E14</f>
        <v>0</v>
      </c>
      <c r="F12" s="324">
        <f t="shared" si="2"/>
        <v>0</v>
      </c>
      <c r="G12" s="324">
        <f t="shared" si="2"/>
        <v>0</v>
      </c>
      <c r="H12" s="324">
        <f t="shared" si="2"/>
        <v>0</v>
      </c>
      <c r="I12" s="324">
        <f t="shared" si="2"/>
        <v>0</v>
      </c>
      <c r="J12" s="324">
        <f t="shared" si="2"/>
        <v>0</v>
      </c>
      <c r="K12" s="324">
        <f t="shared" si="2"/>
        <v>0</v>
      </c>
      <c r="L12" s="324">
        <f t="shared" si="2"/>
        <v>0</v>
      </c>
      <c r="M12" s="324">
        <f t="shared" si="2"/>
        <v>0</v>
      </c>
      <c r="N12" s="324">
        <f t="shared" si="2"/>
        <v>0</v>
      </c>
      <c r="O12" s="324">
        <f t="shared" si="2"/>
        <v>0</v>
      </c>
      <c r="P12" s="324">
        <f t="shared" si="2"/>
        <v>0</v>
      </c>
      <c r="Q12" s="324">
        <f t="shared" si="2"/>
        <v>0</v>
      </c>
      <c r="R12" s="324">
        <f t="shared" si="2"/>
        <v>0</v>
      </c>
      <c r="S12" s="96"/>
    </row>
    <row r="13" spans="1:19" ht="21">
      <c r="A13" s="59"/>
      <c r="B13" s="95" t="s">
        <v>182</v>
      </c>
      <c r="C13" s="97" t="s">
        <v>176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96"/>
    </row>
    <row r="14" spans="1:19">
      <c r="A14" s="59"/>
      <c r="B14" s="95" t="s">
        <v>183</v>
      </c>
      <c r="C14" s="97" t="s">
        <v>6</v>
      </c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96"/>
    </row>
    <row r="15" spans="1:19">
      <c r="A15" s="59"/>
      <c r="B15" s="325" t="s">
        <v>184</v>
      </c>
      <c r="C15" s="326" t="s">
        <v>6</v>
      </c>
      <c r="D15" s="327">
        <f>D6+D9+D12</f>
        <v>0</v>
      </c>
      <c r="E15" s="327">
        <f t="shared" ref="E15:R15" si="3">E6+E9+E12</f>
        <v>0</v>
      </c>
      <c r="F15" s="327">
        <f t="shared" si="3"/>
        <v>0</v>
      </c>
      <c r="G15" s="327">
        <f t="shared" si="3"/>
        <v>0</v>
      </c>
      <c r="H15" s="327">
        <f t="shared" si="3"/>
        <v>0</v>
      </c>
      <c r="I15" s="327">
        <f t="shared" si="3"/>
        <v>0</v>
      </c>
      <c r="J15" s="327">
        <f t="shared" si="3"/>
        <v>0</v>
      </c>
      <c r="K15" s="327">
        <f t="shared" si="3"/>
        <v>0</v>
      </c>
      <c r="L15" s="327">
        <f t="shared" si="3"/>
        <v>0</v>
      </c>
      <c r="M15" s="327">
        <f t="shared" si="3"/>
        <v>0</v>
      </c>
      <c r="N15" s="327">
        <f t="shared" si="3"/>
        <v>0</v>
      </c>
      <c r="O15" s="327">
        <f t="shared" si="3"/>
        <v>0</v>
      </c>
      <c r="P15" s="327">
        <f t="shared" si="3"/>
        <v>0</v>
      </c>
      <c r="Q15" s="327">
        <f t="shared" si="3"/>
        <v>0</v>
      </c>
      <c r="R15" s="327">
        <f t="shared" si="3"/>
        <v>0</v>
      </c>
      <c r="S15" s="328"/>
    </row>
    <row r="16" spans="1:19" ht="13.5" thickBot="1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spans="1:19" ht="18.75" thickBot="1">
      <c r="A17" s="59"/>
      <c r="B17" s="372" t="s">
        <v>166</v>
      </c>
      <c r="C17" s="496"/>
      <c r="D17" s="496"/>
      <c r="E17" s="496"/>
      <c r="F17" s="496"/>
      <c r="G17" s="496"/>
      <c r="H17" s="496"/>
      <c r="I17" s="497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19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spans="1:19" s="419" customFormat="1">
      <c r="A19" s="416"/>
      <c r="B19" s="417" t="s">
        <v>3</v>
      </c>
      <c r="C19" s="417" t="s">
        <v>1</v>
      </c>
      <c r="D19" s="276" t="s">
        <v>199</v>
      </c>
      <c r="E19" s="276" t="s">
        <v>199</v>
      </c>
      <c r="F19" s="276" t="s">
        <v>199</v>
      </c>
      <c r="G19" s="276" t="s">
        <v>199</v>
      </c>
      <c r="H19" s="276" t="s">
        <v>199</v>
      </c>
      <c r="I19" s="276" t="s">
        <v>199</v>
      </c>
      <c r="J19" s="276" t="s">
        <v>199</v>
      </c>
      <c r="K19" s="276" t="s">
        <v>199</v>
      </c>
      <c r="L19" s="276" t="s">
        <v>199</v>
      </c>
      <c r="M19" s="276" t="s">
        <v>199</v>
      </c>
      <c r="N19" s="276" t="s">
        <v>199</v>
      </c>
      <c r="O19" s="276" t="s">
        <v>199</v>
      </c>
      <c r="P19" s="276" t="s">
        <v>199</v>
      </c>
      <c r="Q19" s="276" t="s">
        <v>199</v>
      </c>
      <c r="R19" s="276" t="s">
        <v>199</v>
      </c>
      <c r="S19" s="418" t="s">
        <v>0</v>
      </c>
    </row>
    <row r="20" spans="1:19" s="419" customFormat="1">
      <c r="A20" s="416"/>
      <c r="B20" s="417"/>
      <c r="C20" s="417"/>
      <c r="D20" s="274">
        <f t="shared" ref="D20:R20" si="4">D5</f>
        <v>0</v>
      </c>
      <c r="E20" s="274">
        <f t="shared" si="4"/>
        <v>1</v>
      </c>
      <c r="F20" s="274">
        <f t="shared" si="4"/>
        <v>2</v>
      </c>
      <c r="G20" s="274">
        <f t="shared" si="4"/>
        <v>3</v>
      </c>
      <c r="H20" s="274">
        <f t="shared" si="4"/>
        <v>4</v>
      </c>
      <c r="I20" s="274">
        <f t="shared" si="4"/>
        <v>5</v>
      </c>
      <c r="J20" s="274">
        <f t="shared" si="4"/>
        <v>6</v>
      </c>
      <c r="K20" s="274">
        <f t="shared" si="4"/>
        <v>7</v>
      </c>
      <c r="L20" s="274">
        <f t="shared" si="4"/>
        <v>8</v>
      </c>
      <c r="M20" s="274">
        <f t="shared" si="4"/>
        <v>9</v>
      </c>
      <c r="N20" s="274">
        <f t="shared" si="4"/>
        <v>10</v>
      </c>
      <c r="O20" s="274">
        <f t="shared" si="4"/>
        <v>11</v>
      </c>
      <c r="P20" s="274">
        <f t="shared" si="4"/>
        <v>12</v>
      </c>
      <c r="Q20" s="274">
        <f t="shared" si="4"/>
        <v>13</v>
      </c>
      <c r="R20" s="274">
        <f t="shared" si="4"/>
        <v>14</v>
      </c>
      <c r="S20" s="422"/>
    </row>
    <row r="21" spans="1:19">
      <c r="A21" s="59"/>
      <c r="B21" s="98" t="s">
        <v>174</v>
      </c>
      <c r="C21" s="99"/>
      <c r="D21" s="324">
        <f>D22*D23</f>
        <v>0</v>
      </c>
      <c r="E21" s="324">
        <f t="shared" ref="E21:R21" si="5">E22*E23</f>
        <v>0</v>
      </c>
      <c r="F21" s="324">
        <f t="shared" si="5"/>
        <v>0</v>
      </c>
      <c r="G21" s="324">
        <f t="shared" si="5"/>
        <v>0</v>
      </c>
      <c r="H21" s="324">
        <f t="shared" si="5"/>
        <v>0</v>
      </c>
      <c r="I21" s="324">
        <f t="shared" si="5"/>
        <v>0</v>
      </c>
      <c r="J21" s="324">
        <f t="shared" si="5"/>
        <v>0</v>
      </c>
      <c r="K21" s="324">
        <f t="shared" si="5"/>
        <v>0</v>
      </c>
      <c r="L21" s="324">
        <f t="shared" si="5"/>
        <v>0</v>
      </c>
      <c r="M21" s="324">
        <f t="shared" si="5"/>
        <v>0</v>
      </c>
      <c r="N21" s="324">
        <f t="shared" si="5"/>
        <v>0</v>
      </c>
      <c r="O21" s="324">
        <f t="shared" si="5"/>
        <v>0</v>
      </c>
      <c r="P21" s="324">
        <f t="shared" si="5"/>
        <v>0</v>
      </c>
      <c r="Q21" s="324">
        <f t="shared" si="5"/>
        <v>0</v>
      </c>
      <c r="R21" s="324">
        <f t="shared" si="5"/>
        <v>0</v>
      </c>
      <c r="S21" s="96"/>
    </row>
    <row r="22" spans="1:19" ht="21">
      <c r="A22" s="59"/>
      <c r="B22" s="95" t="s">
        <v>175</v>
      </c>
      <c r="C22" s="97" t="s">
        <v>176</v>
      </c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96"/>
    </row>
    <row r="23" spans="1:19">
      <c r="A23" s="59"/>
      <c r="B23" s="95" t="s">
        <v>177</v>
      </c>
      <c r="C23" s="97" t="s">
        <v>6</v>
      </c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96"/>
    </row>
    <row r="24" spans="1:19">
      <c r="A24" s="59"/>
      <c r="B24" s="98" t="s">
        <v>178</v>
      </c>
      <c r="C24" s="99"/>
      <c r="D24" s="324">
        <f>D25*D26</f>
        <v>0</v>
      </c>
      <c r="E24" s="324">
        <f t="shared" ref="E24:R24" si="6">E25*E26</f>
        <v>0</v>
      </c>
      <c r="F24" s="324">
        <f t="shared" si="6"/>
        <v>0</v>
      </c>
      <c r="G24" s="324">
        <f t="shared" si="6"/>
        <v>0</v>
      </c>
      <c r="H24" s="324">
        <f t="shared" si="6"/>
        <v>0</v>
      </c>
      <c r="I24" s="324">
        <f t="shared" si="6"/>
        <v>0</v>
      </c>
      <c r="J24" s="324">
        <f t="shared" si="6"/>
        <v>0</v>
      </c>
      <c r="K24" s="324">
        <f t="shared" si="6"/>
        <v>0</v>
      </c>
      <c r="L24" s="324">
        <f t="shared" si="6"/>
        <v>0</v>
      </c>
      <c r="M24" s="324">
        <f t="shared" si="6"/>
        <v>0</v>
      </c>
      <c r="N24" s="324">
        <f t="shared" si="6"/>
        <v>0</v>
      </c>
      <c r="O24" s="324">
        <f t="shared" si="6"/>
        <v>0</v>
      </c>
      <c r="P24" s="324">
        <f t="shared" si="6"/>
        <v>0</v>
      </c>
      <c r="Q24" s="324">
        <f t="shared" si="6"/>
        <v>0</v>
      </c>
      <c r="R24" s="324">
        <f t="shared" si="6"/>
        <v>0</v>
      </c>
      <c r="S24" s="96"/>
    </row>
    <row r="25" spans="1:19" ht="21">
      <c r="A25" s="59"/>
      <c r="B25" s="95" t="s">
        <v>179</v>
      </c>
      <c r="C25" s="97" t="s">
        <v>176</v>
      </c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96"/>
    </row>
    <row r="26" spans="1:19">
      <c r="A26" s="59"/>
      <c r="B26" s="95" t="s">
        <v>180</v>
      </c>
      <c r="C26" s="97" t="s">
        <v>6</v>
      </c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96"/>
    </row>
    <row r="27" spans="1:19">
      <c r="A27" s="59"/>
      <c r="B27" s="98" t="s">
        <v>181</v>
      </c>
      <c r="C27" s="99"/>
      <c r="D27" s="324">
        <f>D28*D29</f>
        <v>0</v>
      </c>
      <c r="E27" s="324">
        <f t="shared" ref="E27:R27" si="7">E28*E29</f>
        <v>0</v>
      </c>
      <c r="F27" s="324">
        <f t="shared" si="7"/>
        <v>0</v>
      </c>
      <c r="G27" s="324">
        <f t="shared" si="7"/>
        <v>0</v>
      </c>
      <c r="H27" s="324">
        <f t="shared" si="7"/>
        <v>0</v>
      </c>
      <c r="I27" s="324">
        <f t="shared" si="7"/>
        <v>0</v>
      </c>
      <c r="J27" s="324">
        <f t="shared" si="7"/>
        <v>0</v>
      </c>
      <c r="K27" s="324">
        <f t="shared" si="7"/>
        <v>0</v>
      </c>
      <c r="L27" s="324">
        <f t="shared" si="7"/>
        <v>0</v>
      </c>
      <c r="M27" s="324">
        <f t="shared" si="7"/>
        <v>0</v>
      </c>
      <c r="N27" s="324">
        <f t="shared" si="7"/>
        <v>0</v>
      </c>
      <c r="O27" s="324">
        <f t="shared" si="7"/>
        <v>0</v>
      </c>
      <c r="P27" s="324">
        <f t="shared" si="7"/>
        <v>0</v>
      </c>
      <c r="Q27" s="324">
        <f t="shared" si="7"/>
        <v>0</v>
      </c>
      <c r="R27" s="324">
        <f t="shared" si="7"/>
        <v>0</v>
      </c>
      <c r="S27" s="96"/>
    </row>
    <row r="28" spans="1:19" ht="21">
      <c r="A28" s="59"/>
      <c r="B28" s="95" t="s">
        <v>182</v>
      </c>
      <c r="C28" s="97" t="s">
        <v>176</v>
      </c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96"/>
    </row>
    <row r="29" spans="1:19">
      <c r="A29" s="59"/>
      <c r="B29" s="95" t="s">
        <v>183</v>
      </c>
      <c r="C29" s="97" t="s">
        <v>6</v>
      </c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96"/>
    </row>
    <row r="30" spans="1:19">
      <c r="A30" s="59"/>
      <c r="B30" s="325" t="s">
        <v>184</v>
      </c>
      <c r="C30" s="326" t="s">
        <v>6</v>
      </c>
      <c r="D30" s="327">
        <f>D21+D24+D27</f>
        <v>0</v>
      </c>
      <c r="E30" s="327">
        <f t="shared" ref="E30:R30" si="8">E21+E24+E27</f>
        <v>0</v>
      </c>
      <c r="F30" s="327">
        <f t="shared" si="8"/>
        <v>0</v>
      </c>
      <c r="G30" s="327">
        <f t="shared" si="8"/>
        <v>0</v>
      </c>
      <c r="H30" s="327">
        <f t="shared" si="8"/>
        <v>0</v>
      </c>
      <c r="I30" s="327">
        <f t="shared" si="8"/>
        <v>0</v>
      </c>
      <c r="J30" s="327">
        <f t="shared" si="8"/>
        <v>0</v>
      </c>
      <c r="K30" s="327">
        <f t="shared" si="8"/>
        <v>0</v>
      </c>
      <c r="L30" s="327">
        <f t="shared" si="8"/>
        <v>0</v>
      </c>
      <c r="M30" s="327">
        <f t="shared" si="8"/>
        <v>0</v>
      </c>
      <c r="N30" s="327">
        <f t="shared" si="8"/>
        <v>0</v>
      </c>
      <c r="O30" s="327">
        <f t="shared" si="8"/>
        <v>0</v>
      </c>
      <c r="P30" s="327">
        <f t="shared" si="8"/>
        <v>0</v>
      </c>
      <c r="Q30" s="327">
        <f t="shared" si="8"/>
        <v>0</v>
      </c>
      <c r="R30" s="327">
        <f t="shared" si="8"/>
        <v>0</v>
      </c>
      <c r="S30" s="328"/>
    </row>
    <row r="31" spans="1:19" ht="13.5" thickBo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</row>
    <row r="32" spans="1:19" ht="18.75" thickBot="1">
      <c r="A32" s="59"/>
      <c r="B32" s="372" t="s">
        <v>124</v>
      </c>
      <c r="C32" s="496"/>
      <c r="D32" s="496"/>
      <c r="E32" s="496"/>
      <c r="F32" s="496"/>
      <c r="G32" s="496"/>
      <c r="H32" s="496"/>
      <c r="I32" s="497"/>
      <c r="J32" s="59"/>
      <c r="K32" s="59"/>
      <c r="L32" s="59"/>
      <c r="M32" s="59"/>
      <c r="N32" s="59"/>
      <c r="O32" s="59"/>
      <c r="P32" s="59"/>
      <c r="Q32" s="59"/>
      <c r="R32" s="59"/>
      <c r="S32" s="59"/>
    </row>
    <row r="33" spans="1:19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</row>
    <row r="34" spans="1:19" s="419" customFormat="1">
      <c r="A34" s="416"/>
      <c r="B34" s="417" t="s">
        <v>3</v>
      </c>
      <c r="C34" s="417" t="s">
        <v>1</v>
      </c>
      <c r="D34" s="276" t="s">
        <v>199</v>
      </c>
      <c r="E34" s="276" t="s">
        <v>199</v>
      </c>
      <c r="F34" s="276" t="s">
        <v>199</v>
      </c>
      <c r="G34" s="276" t="s">
        <v>199</v>
      </c>
      <c r="H34" s="276" t="s">
        <v>199</v>
      </c>
      <c r="I34" s="276" t="s">
        <v>199</v>
      </c>
      <c r="J34" s="276" t="s">
        <v>199</v>
      </c>
      <c r="K34" s="276" t="s">
        <v>199</v>
      </c>
      <c r="L34" s="276" t="s">
        <v>199</v>
      </c>
      <c r="M34" s="276" t="s">
        <v>199</v>
      </c>
      <c r="N34" s="276" t="s">
        <v>199</v>
      </c>
      <c r="O34" s="276" t="s">
        <v>199</v>
      </c>
      <c r="P34" s="276" t="s">
        <v>199</v>
      </c>
      <c r="Q34" s="276" t="s">
        <v>199</v>
      </c>
      <c r="R34" s="276" t="s">
        <v>199</v>
      </c>
      <c r="S34" s="418" t="s">
        <v>0</v>
      </c>
    </row>
    <row r="35" spans="1:19" s="419" customFormat="1">
      <c r="A35" s="416"/>
      <c r="B35" s="417"/>
      <c r="C35" s="417"/>
      <c r="D35" s="274">
        <f t="shared" ref="D35:R35" si="9">D5</f>
        <v>0</v>
      </c>
      <c r="E35" s="274">
        <f t="shared" si="9"/>
        <v>1</v>
      </c>
      <c r="F35" s="274">
        <f t="shared" si="9"/>
        <v>2</v>
      </c>
      <c r="G35" s="274">
        <f t="shared" si="9"/>
        <v>3</v>
      </c>
      <c r="H35" s="274">
        <f t="shared" si="9"/>
        <v>4</v>
      </c>
      <c r="I35" s="274">
        <f t="shared" si="9"/>
        <v>5</v>
      </c>
      <c r="J35" s="274">
        <f t="shared" si="9"/>
        <v>6</v>
      </c>
      <c r="K35" s="274">
        <f t="shared" si="9"/>
        <v>7</v>
      </c>
      <c r="L35" s="274">
        <f t="shared" si="9"/>
        <v>8</v>
      </c>
      <c r="M35" s="274">
        <f t="shared" si="9"/>
        <v>9</v>
      </c>
      <c r="N35" s="274">
        <f t="shared" si="9"/>
        <v>10</v>
      </c>
      <c r="O35" s="274">
        <f t="shared" si="9"/>
        <v>11</v>
      </c>
      <c r="P35" s="274">
        <f t="shared" si="9"/>
        <v>12</v>
      </c>
      <c r="Q35" s="274">
        <f t="shared" si="9"/>
        <v>13</v>
      </c>
      <c r="R35" s="274">
        <f t="shared" si="9"/>
        <v>14</v>
      </c>
      <c r="S35" s="422"/>
    </row>
    <row r="36" spans="1:19">
      <c r="A36" s="59"/>
      <c r="B36" s="98" t="s">
        <v>174</v>
      </c>
      <c r="C36" s="99"/>
      <c r="D36" s="324">
        <f>D37*D38</f>
        <v>0</v>
      </c>
      <c r="E36" s="324">
        <f t="shared" ref="E36:R36" si="10">E37*E38</f>
        <v>0</v>
      </c>
      <c r="F36" s="324">
        <f t="shared" si="10"/>
        <v>0</v>
      </c>
      <c r="G36" s="324">
        <f t="shared" si="10"/>
        <v>0</v>
      </c>
      <c r="H36" s="324">
        <f t="shared" si="10"/>
        <v>0</v>
      </c>
      <c r="I36" s="324">
        <f t="shared" si="10"/>
        <v>0</v>
      </c>
      <c r="J36" s="324">
        <f t="shared" si="10"/>
        <v>0</v>
      </c>
      <c r="K36" s="324">
        <f t="shared" si="10"/>
        <v>0</v>
      </c>
      <c r="L36" s="324">
        <f t="shared" si="10"/>
        <v>0</v>
      </c>
      <c r="M36" s="324">
        <f t="shared" si="10"/>
        <v>0</v>
      </c>
      <c r="N36" s="324">
        <f t="shared" si="10"/>
        <v>0</v>
      </c>
      <c r="O36" s="324">
        <f t="shared" si="10"/>
        <v>0</v>
      </c>
      <c r="P36" s="324">
        <f t="shared" si="10"/>
        <v>0</v>
      </c>
      <c r="Q36" s="324">
        <f t="shared" si="10"/>
        <v>0</v>
      </c>
      <c r="R36" s="324">
        <f t="shared" si="10"/>
        <v>0</v>
      </c>
      <c r="S36" s="96"/>
    </row>
    <row r="37" spans="1:19" ht="21">
      <c r="A37" s="59"/>
      <c r="B37" s="95" t="s">
        <v>175</v>
      </c>
      <c r="C37" s="97" t="s">
        <v>176</v>
      </c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96"/>
    </row>
    <row r="38" spans="1:19">
      <c r="A38" s="59"/>
      <c r="B38" s="95" t="s">
        <v>177</v>
      </c>
      <c r="C38" s="97" t="s">
        <v>6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96"/>
    </row>
    <row r="39" spans="1:19">
      <c r="A39" s="59"/>
      <c r="B39" s="98" t="s">
        <v>178</v>
      </c>
      <c r="C39" s="99"/>
      <c r="D39" s="324">
        <f>D40*D41</f>
        <v>0</v>
      </c>
      <c r="E39" s="324">
        <f t="shared" ref="E39:R39" si="11">E40*E41</f>
        <v>0</v>
      </c>
      <c r="F39" s="324">
        <f t="shared" si="11"/>
        <v>0</v>
      </c>
      <c r="G39" s="324">
        <f t="shared" si="11"/>
        <v>0</v>
      </c>
      <c r="H39" s="324">
        <f t="shared" si="11"/>
        <v>0</v>
      </c>
      <c r="I39" s="324">
        <f t="shared" si="11"/>
        <v>0</v>
      </c>
      <c r="J39" s="324">
        <f t="shared" si="11"/>
        <v>0</v>
      </c>
      <c r="K39" s="324">
        <f t="shared" si="11"/>
        <v>0</v>
      </c>
      <c r="L39" s="324">
        <f t="shared" si="11"/>
        <v>0</v>
      </c>
      <c r="M39" s="324">
        <f t="shared" si="11"/>
        <v>0</v>
      </c>
      <c r="N39" s="324">
        <f t="shared" si="11"/>
        <v>0</v>
      </c>
      <c r="O39" s="324">
        <f t="shared" si="11"/>
        <v>0</v>
      </c>
      <c r="P39" s="324">
        <f t="shared" si="11"/>
        <v>0</v>
      </c>
      <c r="Q39" s="324">
        <f t="shared" si="11"/>
        <v>0</v>
      </c>
      <c r="R39" s="324">
        <f t="shared" si="11"/>
        <v>0</v>
      </c>
      <c r="S39" s="96"/>
    </row>
    <row r="40" spans="1:19" ht="21">
      <c r="A40" s="59"/>
      <c r="B40" s="95" t="s">
        <v>179</v>
      </c>
      <c r="C40" s="97" t="s">
        <v>176</v>
      </c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96"/>
    </row>
    <row r="41" spans="1:19">
      <c r="A41" s="59"/>
      <c r="B41" s="95" t="s">
        <v>180</v>
      </c>
      <c r="C41" s="97" t="s">
        <v>6</v>
      </c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96"/>
    </row>
    <row r="42" spans="1:19">
      <c r="A42" s="59"/>
      <c r="B42" s="98" t="s">
        <v>181</v>
      </c>
      <c r="C42" s="99"/>
      <c r="D42" s="324">
        <f>D43*D44</f>
        <v>0</v>
      </c>
      <c r="E42" s="324">
        <f t="shared" ref="E42:R42" si="12">E43*E44</f>
        <v>0</v>
      </c>
      <c r="F42" s="324">
        <f t="shared" si="12"/>
        <v>0</v>
      </c>
      <c r="G42" s="324">
        <f t="shared" si="12"/>
        <v>0</v>
      </c>
      <c r="H42" s="324">
        <f t="shared" si="12"/>
        <v>0</v>
      </c>
      <c r="I42" s="324">
        <f t="shared" si="12"/>
        <v>0</v>
      </c>
      <c r="J42" s="324">
        <f t="shared" si="12"/>
        <v>0</v>
      </c>
      <c r="K42" s="324">
        <f t="shared" si="12"/>
        <v>0</v>
      </c>
      <c r="L42" s="324">
        <f t="shared" si="12"/>
        <v>0</v>
      </c>
      <c r="M42" s="324">
        <f t="shared" si="12"/>
        <v>0</v>
      </c>
      <c r="N42" s="324">
        <f t="shared" si="12"/>
        <v>0</v>
      </c>
      <c r="O42" s="324">
        <f t="shared" si="12"/>
        <v>0</v>
      </c>
      <c r="P42" s="324">
        <f t="shared" si="12"/>
        <v>0</v>
      </c>
      <c r="Q42" s="324">
        <f t="shared" si="12"/>
        <v>0</v>
      </c>
      <c r="R42" s="324">
        <f t="shared" si="12"/>
        <v>0</v>
      </c>
      <c r="S42" s="96"/>
    </row>
    <row r="43" spans="1:19" ht="21">
      <c r="A43" s="59"/>
      <c r="B43" s="95" t="s">
        <v>182</v>
      </c>
      <c r="C43" s="97" t="s">
        <v>176</v>
      </c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96"/>
    </row>
    <row r="44" spans="1:19">
      <c r="A44" s="59"/>
      <c r="B44" s="95" t="s">
        <v>183</v>
      </c>
      <c r="C44" s="97" t="s">
        <v>6</v>
      </c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96"/>
    </row>
    <row r="45" spans="1:19">
      <c r="A45" s="59"/>
      <c r="B45" s="325" t="s">
        <v>184</v>
      </c>
      <c r="C45" s="326" t="s">
        <v>6</v>
      </c>
      <c r="D45" s="327">
        <f>D36+D39+D42</f>
        <v>0</v>
      </c>
      <c r="E45" s="327">
        <f t="shared" ref="E45:R45" si="13">E36+E39+E42</f>
        <v>0</v>
      </c>
      <c r="F45" s="327">
        <f t="shared" si="13"/>
        <v>0</v>
      </c>
      <c r="G45" s="327">
        <f t="shared" si="13"/>
        <v>0</v>
      </c>
      <c r="H45" s="327">
        <f t="shared" si="13"/>
        <v>0</v>
      </c>
      <c r="I45" s="327">
        <f t="shared" si="13"/>
        <v>0</v>
      </c>
      <c r="J45" s="327">
        <f t="shared" si="13"/>
        <v>0</v>
      </c>
      <c r="K45" s="327">
        <f t="shared" si="13"/>
        <v>0</v>
      </c>
      <c r="L45" s="327">
        <f t="shared" si="13"/>
        <v>0</v>
      </c>
      <c r="M45" s="327">
        <f t="shared" si="13"/>
        <v>0</v>
      </c>
      <c r="N45" s="327">
        <f t="shared" si="13"/>
        <v>0</v>
      </c>
      <c r="O45" s="327">
        <f t="shared" si="13"/>
        <v>0</v>
      </c>
      <c r="P45" s="327">
        <f t="shared" si="13"/>
        <v>0</v>
      </c>
      <c r="Q45" s="327">
        <f t="shared" si="13"/>
        <v>0</v>
      </c>
      <c r="R45" s="327">
        <f t="shared" si="13"/>
        <v>0</v>
      </c>
      <c r="S45" s="328"/>
    </row>
    <row r="46" spans="1:19" ht="13.5" thickBo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  <row r="47" spans="1:19" ht="18.75" thickBot="1">
      <c r="A47" s="14"/>
      <c r="B47" s="372" t="s">
        <v>165</v>
      </c>
      <c r="C47" s="498"/>
      <c r="D47" s="351"/>
      <c r="E47" s="351"/>
      <c r="F47" s="351"/>
      <c r="G47" s="352"/>
      <c r="H47" s="338"/>
      <c r="I47" s="338"/>
      <c r="J47" s="13"/>
      <c r="K47" s="13"/>
      <c r="L47" s="13"/>
      <c r="M47" s="13"/>
      <c r="N47" s="13"/>
      <c r="O47" s="13"/>
      <c r="P47" s="13"/>
      <c r="Q47" s="13"/>
      <c r="R47" s="13"/>
      <c r="S47" s="15"/>
    </row>
    <row r="48" spans="1:19">
      <c r="A48" s="8"/>
      <c r="B48" s="27" t="s">
        <v>167</v>
      </c>
      <c r="C48" s="8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19"/>
    </row>
    <row r="49" spans="1:19" s="419" customFormat="1">
      <c r="A49" s="275" t="s">
        <v>14</v>
      </c>
      <c r="B49" s="275" t="s">
        <v>311</v>
      </c>
      <c r="C49" s="275" t="s">
        <v>1</v>
      </c>
      <c r="D49" s="276" t="s">
        <v>199</v>
      </c>
      <c r="E49" s="276" t="s">
        <v>199</v>
      </c>
      <c r="F49" s="276" t="s">
        <v>199</v>
      </c>
      <c r="G49" s="276" t="s">
        <v>199</v>
      </c>
      <c r="H49" s="276" t="s">
        <v>199</v>
      </c>
      <c r="I49" s="276" t="s">
        <v>199</v>
      </c>
      <c r="J49" s="276" t="s">
        <v>199</v>
      </c>
      <c r="K49" s="276" t="s">
        <v>199</v>
      </c>
      <c r="L49" s="276" t="s">
        <v>199</v>
      </c>
      <c r="M49" s="276" t="s">
        <v>199</v>
      </c>
      <c r="N49" s="276" t="s">
        <v>199</v>
      </c>
      <c r="O49" s="276" t="s">
        <v>199</v>
      </c>
      <c r="P49" s="276" t="s">
        <v>199</v>
      </c>
      <c r="Q49" s="276" t="s">
        <v>199</v>
      </c>
      <c r="R49" s="276" t="s">
        <v>199</v>
      </c>
      <c r="S49" s="423" t="s">
        <v>0</v>
      </c>
    </row>
    <row r="50" spans="1:19" s="419" customFormat="1">
      <c r="A50" s="424"/>
      <c r="B50" s="424"/>
      <c r="C50" s="425"/>
      <c r="D50" s="293">
        <f>D5</f>
        <v>0</v>
      </c>
      <c r="E50" s="293">
        <f t="shared" ref="E50:R50" si="14">E5</f>
        <v>1</v>
      </c>
      <c r="F50" s="293">
        <f t="shared" si="14"/>
        <v>2</v>
      </c>
      <c r="G50" s="293">
        <f t="shared" si="14"/>
        <v>3</v>
      </c>
      <c r="H50" s="293">
        <f t="shared" si="14"/>
        <v>4</v>
      </c>
      <c r="I50" s="293">
        <f t="shared" si="14"/>
        <v>5</v>
      </c>
      <c r="J50" s="293">
        <f t="shared" si="14"/>
        <v>6</v>
      </c>
      <c r="K50" s="293">
        <f t="shared" si="14"/>
        <v>7</v>
      </c>
      <c r="L50" s="293">
        <f t="shared" si="14"/>
        <v>8</v>
      </c>
      <c r="M50" s="293">
        <f t="shared" si="14"/>
        <v>9</v>
      </c>
      <c r="N50" s="293">
        <f t="shared" si="14"/>
        <v>10</v>
      </c>
      <c r="O50" s="293">
        <f t="shared" si="14"/>
        <v>11</v>
      </c>
      <c r="P50" s="293">
        <f t="shared" si="14"/>
        <v>12</v>
      </c>
      <c r="Q50" s="293">
        <f t="shared" si="14"/>
        <v>13</v>
      </c>
      <c r="R50" s="293">
        <f t="shared" si="14"/>
        <v>14</v>
      </c>
      <c r="S50" s="426"/>
    </row>
    <row r="51" spans="1:19">
      <c r="A51" s="37">
        <v>1</v>
      </c>
      <c r="B51" s="222"/>
      <c r="C51" s="62" t="s">
        <v>2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17"/>
    </row>
    <row r="52" spans="1:19">
      <c r="A52" s="37">
        <f>A51+1</f>
        <v>2</v>
      </c>
      <c r="B52" s="222"/>
      <c r="C52" s="62" t="s">
        <v>2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17"/>
    </row>
    <row r="53" spans="1:19">
      <c r="A53" s="37">
        <f t="shared" ref="A53:A60" si="15">A52+1</f>
        <v>3</v>
      </c>
      <c r="B53" s="222"/>
      <c r="C53" s="62" t="s">
        <v>2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17"/>
    </row>
    <row r="54" spans="1:19">
      <c r="A54" s="37">
        <f t="shared" si="15"/>
        <v>4</v>
      </c>
      <c r="B54" s="222"/>
      <c r="C54" s="62" t="s">
        <v>2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17"/>
    </row>
    <row r="55" spans="1:19">
      <c r="A55" s="37">
        <f t="shared" si="15"/>
        <v>5</v>
      </c>
      <c r="B55" s="222"/>
      <c r="C55" s="62" t="s">
        <v>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17"/>
    </row>
    <row r="56" spans="1:19">
      <c r="A56" s="37">
        <f t="shared" si="15"/>
        <v>6</v>
      </c>
      <c r="B56" s="222"/>
      <c r="C56" s="62" t="s">
        <v>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17"/>
    </row>
    <row r="57" spans="1:19">
      <c r="A57" s="37">
        <f t="shared" si="15"/>
        <v>7</v>
      </c>
      <c r="B57" s="222"/>
      <c r="C57" s="62" t="s">
        <v>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17"/>
    </row>
    <row r="58" spans="1:19">
      <c r="A58" s="37">
        <f t="shared" si="15"/>
        <v>8</v>
      </c>
      <c r="B58" s="222"/>
      <c r="C58" s="62" t="s">
        <v>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17"/>
    </row>
    <row r="59" spans="1:19">
      <c r="A59" s="37">
        <f t="shared" si="15"/>
        <v>9</v>
      </c>
      <c r="B59" s="223"/>
      <c r="C59" s="62" t="s">
        <v>2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17"/>
    </row>
    <row r="60" spans="1:19">
      <c r="A60" s="37">
        <f t="shared" si="15"/>
        <v>10</v>
      </c>
      <c r="B60" s="224"/>
      <c r="C60" s="62" t="s">
        <v>2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17"/>
    </row>
    <row r="61" spans="1:19" ht="18">
      <c r="A61" s="13"/>
      <c r="B61" s="92" t="s">
        <v>116</v>
      </c>
      <c r="C61" s="93" t="s">
        <v>7</v>
      </c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55"/>
    </row>
    <row r="62" spans="1:19" ht="21">
      <c r="A62" s="13"/>
      <c r="B62" s="256" t="s">
        <v>253</v>
      </c>
      <c r="C62" s="257" t="s">
        <v>2</v>
      </c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7"/>
    </row>
    <row r="63" spans="1:19" ht="18.75" thickBo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 ht="18.75" thickBot="1">
      <c r="A64" s="14"/>
      <c r="B64" s="372" t="s">
        <v>166</v>
      </c>
      <c r="C64" s="498"/>
      <c r="D64" s="351"/>
      <c r="E64" s="351"/>
      <c r="F64" s="352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5"/>
    </row>
    <row r="65" spans="1:19">
      <c r="A65" s="8"/>
      <c r="B65" s="27" t="s">
        <v>168</v>
      </c>
      <c r="C65" s="8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19"/>
    </row>
    <row r="66" spans="1:19" s="419" customFormat="1">
      <c r="A66" s="275" t="s">
        <v>14</v>
      </c>
      <c r="B66" s="275" t="s">
        <v>311</v>
      </c>
      <c r="C66" s="275" t="s">
        <v>1</v>
      </c>
      <c r="D66" s="276" t="s">
        <v>199</v>
      </c>
      <c r="E66" s="276" t="s">
        <v>199</v>
      </c>
      <c r="F66" s="276" t="s">
        <v>199</v>
      </c>
      <c r="G66" s="276" t="s">
        <v>199</v>
      </c>
      <c r="H66" s="276" t="s">
        <v>199</v>
      </c>
      <c r="I66" s="276" t="s">
        <v>199</v>
      </c>
      <c r="J66" s="276" t="s">
        <v>199</v>
      </c>
      <c r="K66" s="276" t="s">
        <v>199</v>
      </c>
      <c r="L66" s="276" t="s">
        <v>199</v>
      </c>
      <c r="M66" s="276" t="s">
        <v>199</v>
      </c>
      <c r="N66" s="276" t="s">
        <v>199</v>
      </c>
      <c r="O66" s="276" t="s">
        <v>199</v>
      </c>
      <c r="P66" s="276" t="s">
        <v>199</v>
      </c>
      <c r="Q66" s="276" t="s">
        <v>199</v>
      </c>
      <c r="R66" s="276" t="s">
        <v>199</v>
      </c>
      <c r="S66" s="423" t="s">
        <v>0</v>
      </c>
    </row>
    <row r="67" spans="1:19" s="419" customFormat="1">
      <c r="A67" s="424"/>
      <c r="B67" s="424"/>
      <c r="C67" s="425"/>
      <c r="D67" s="293">
        <f t="shared" ref="D67:R67" si="16">D50</f>
        <v>0</v>
      </c>
      <c r="E67" s="293">
        <f t="shared" si="16"/>
        <v>1</v>
      </c>
      <c r="F67" s="293">
        <f t="shared" si="16"/>
        <v>2</v>
      </c>
      <c r="G67" s="293">
        <f t="shared" si="16"/>
        <v>3</v>
      </c>
      <c r="H67" s="293">
        <f t="shared" si="16"/>
        <v>4</v>
      </c>
      <c r="I67" s="293">
        <f t="shared" si="16"/>
        <v>5</v>
      </c>
      <c r="J67" s="293">
        <f t="shared" si="16"/>
        <v>6</v>
      </c>
      <c r="K67" s="293">
        <f t="shared" si="16"/>
        <v>7</v>
      </c>
      <c r="L67" s="293">
        <f t="shared" si="16"/>
        <v>8</v>
      </c>
      <c r="M67" s="293">
        <f t="shared" si="16"/>
        <v>9</v>
      </c>
      <c r="N67" s="293">
        <f t="shared" si="16"/>
        <v>10</v>
      </c>
      <c r="O67" s="293">
        <f t="shared" si="16"/>
        <v>11</v>
      </c>
      <c r="P67" s="293">
        <f t="shared" si="16"/>
        <v>12</v>
      </c>
      <c r="Q67" s="293">
        <f t="shared" si="16"/>
        <v>13</v>
      </c>
      <c r="R67" s="293">
        <f t="shared" si="16"/>
        <v>14</v>
      </c>
      <c r="S67" s="426"/>
    </row>
    <row r="68" spans="1:19">
      <c r="A68" s="37">
        <v>1</v>
      </c>
      <c r="B68" s="222"/>
      <c r="C68" s="11" t="s">
        <v>2</v>
      </c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6"/>
    </row>
    <row r="69" spans="1:19">
      <c r="A69" s="37">
        <f>A68+1</f>
        <v>2</v>
      </c>
      <c r="B69" s="222"/>
      <c r="C69" s="11" t="s">
        <v>2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6"/>
    </row>
    <row r="70" spans="1:19">
      <c r="A70" s="37">
        <f t="shared" ref="A70:A77" si="17">A69+1</f>
        <v>3</v>
      </c>
      <c r="B70" s="222"/>
      <c r="C70" s="11" t="s">
        <v>2</v>
      </c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16"/>
    </row>
    <row r="71" spans="1:19">
      <c r="A71" s="37">
        <f t="shared" si="17"/>
        <v>4</v>
      </c>
      <c r="B71" s="222"/>
      <c r="C71" s="11" t="s">
        <v>2</v>
      </c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16"/>
    </row>
    <row r="72" spans="1:19">
      <c r="A72" s="37">
        <f t="shared" si="17"/>
        <v>5</v>
      </c>
      <c r="B72" s="222"/>
      <c r="C72" s="11" t="s">
        <v>2</v>
      </c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16"/>
    </row>
    <row r="73" spans="1:19">
      <c r="A73" s="37">
        <f t="shared" si="17"/>
        <v>6</v>
      </c>
      <c r="B73" s="222"/>
      <c r="C73" s="11" t="s">
        <v>2</v>
      </c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16"/>
    </row>
    <row r="74" spans="1:19">
      <c r="A74" s="37">
        <f t="shared" si="17"/>
        <v>7</v>
      </c>
      <c r="B74" s="222"/>
      <c r="C74" s="11" t="s">
        <v>2</v>
      </c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16"/>
    </row>
    <row r="75" spans="1:19">
      <c r="A75" s="37">
        <f t="shared" si="17"/>
        <v>8</v>
      </c>
      <c r="B75" s="222"/>
      <c r="C75" s="11" t="s">
        <v>2</v>
      </c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16"/>
    </row>
    <row r="76" spans="1:19">
      <c r="A76" s="37">
        <f t="shared" si="17"/>
        <v>9</v>
      </c>
      <c r="B76" s="223"/>
      <c r="C76" s="11" t="s">
        <v>2</v>
      </c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16"/>
    </row>
    <row r="77" spans="1:19">
      <c r="A77" s="37">
        <f t="shared" si="17"/>
        <v>10</v>
      </c>
      <c r="B77" s="224"/>
      <c r="C77" s="11" t="s">
        <v>2</v>
      </c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16"/>
    </row>
    <row r="78" spans="1:19">
      <c r="A78" s="217"/>
      <c r="B78" s="81" t="s">
        <v>116</v>
      </c>
      <c r="C78" s="82" t="s">
        <v>7</v>
      </c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16"/>
    </row>
    <row r="79" spans="1:19" ht="21">
      <c r="A79" s="217"/>
      <c r="B79" s="256" t="s">
        <v>253</v>
      </c>
      <c r="C79" s="257" t="s">
        <v>2</v>
      </c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16"/>
    </row>
    <row r="80" spans="1:19" ht="13.5" thickBot="1">
      <c r="A80" s="217"/>
      <c r="B80" s="345"/>
      <c r="C80" s="346"/>
      <c r="D80" s="338"/>
      <c r="E80" s="338"/>
      <c r="F80" s="338"/>
      <c r="G80" s="338"/>
      <c r="H80" s="338"/>
      <c r="I80" s="338"/>
      <c r="J80" s="338"/>
      <c r="K80" s="338"/>
      <c r="L80" s="338"/>
      <c r="M80" s="338"/>
      <c r="N80" s="338"/>
      <c r="O80" s="338"/>
      <c r="P80" s="338"/>
      <c r="Q80" s="338"/>
      <c r="R80" s="338"/>
      <c r="S80" s="338"/>
    </row>
    <row r="81" spans="1:19" ht="18.75" thickBot="1">
      <c r="A81" s="217"/>
      <c r="B81" s="372" t="s">
        <v>124</v>
      </c>
      <c r="C81" s="267"/>
      <c r="D81" s="267"/>
      <c r="E81" s="267"/>
      <c r="F81" s="267"/>
      <c r="G81" s="267"/>
      <c r="H81" s="267"/>
      <c r="I81" s="268"/>
      <c r="J81" s="338"/>
      <c r="K81" s="338"/>
      <c r="L81" s="338"/>
      <c r="M81" s="338"/>
      <c r="N81" s="338"/>
      <c r="O81" s="338"/>
      <c r="P81" s="338"/>
      <c r="Q81" s="338"/>
      <c r="R81" s="338"/>
      <c r="S81" s="338"/>
    </row>
    <row r="82" spans="1:19">
      <c r="A82" s="217"/>
      <c r="B82" s="282" t="s">
        <v>173</v>
      </c>
      <c r="C82" s="332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340"/>
      <c r="R82" s="340"/>
      <c r="S82" s="341"/>
    </row>
    <row r="83" spans="1:19" s="419" customFormat="1">
      <c r="A83" s="275" t="s">
        <v>14</v>
      </c>
      <c r="B83" s="275" t="s">
        <v>311</v>
      </c>
      <c r="C83" s="275" t="s">
        <v>1</v>
      </c>
      <c r="D83" s="276" t="s">
        <v>199</v>
      </c>
      <c r="E83" s="276" t="s">
        <v>199</v>
      </c>
      <c r="F83" s="276" t="s">
        <v>199</v>
      </c>
      <c r="G83" s="276" t="s">
        <v>199</v>
      </c>
      <c r="H83" s="276" t="s">
        <v>199</v>
      </c>
      <c r="I83" s="276" t="s">
        <v>199</v>
      </c>
      <c r="J83" s="276" t="s">
        <v>199</v>
      </c>
      <c r="K83" s="276" t="s">
        <v>199</v>
      </c>
      <c r="L83" s="276" t="s">
        <v>199</v>
      </c>
      <c r="M83" s="276" t="s">
        <v>199</v>
      </c>
      <c r="N83" s="276" t="s">
        <v>199</v>
      </c>
      <c r="O83" s="276" t="s">
        <v>199</v>
      </c>
      <c r="P83" s="276" t="s">
        <v>199</v>
      </c>
      <c r="Q83" s="276" t="s">
        <v>199</v>
      </c>
      <c r="R83" s="276" t="s">
        <v>199</v>
      </c>
      <c r="S83" s="423" t="s">
        <v>0</v>
      </c>
    </row>
    <row r="84" spans="1:19" s="419" customFormat="1">
      <c r="A84" s="424"/>
      <c r="B84" s="424"/>
      <c r="C84" s="425"/>
      <c r="D84" s="293">
        <f t="shared" ref="D84:R84" si="18">D67</f>
        <v>0</v>
      </c>
      <c r="E84" s="293">
        <f t="shared" si="18"/>
        <v>1</v>
      </c>
      <c r="F84" s="293">
        <f t="shared" si="18"/>
        <v>2</v>
      </c>
      <c r="G84" s="293">
        <f t="shared" si="18"/>
        <v>3</v>
      </c>
      <c r="H84" s="293">
        <f t="shared" si="18"/>
        <v>4</v>
      </c>
      <c r="I84" s="293">
        <f t="shared" si="18"/>
        <v>5</v>
      </c>
      <c r="J84" s="293">
        <f t="shared" si="18"/>
        <v>6</v>
      </c>
      <c r="K84" s="293">
        <f t="shared" si="18"/>
        <v>7</v>
      </c>
      <c r="L84" s="293">
        <f t="shared" si="18"/>
        <v>8</v>
      </c>
      <c r="M84" s="293">
        <f t="shared" si="18"/>
        <v>9</v>
      </c>
      <c r="N84" s="293">
        <f t="shared" si="18"/>
        <v>10</v>
      </c>
      <c r="O84" s="293">
        <f t="shared" si="18"/>
        <v>11</v>
      </c>
      <c r="P84" s="293">
        <f t="shared" si="18"/>
        <v>12</v>
      </c>
      <c r="Q84" s="293">
        <f t="shared" si="18"/>
        <v>13</v>
      </c>
      <c r="R84" s="293">
        <f t="shared" si="18"/>
        <v>14</v>
      </c>
      <c r="S84" s="426"/>
    </row>
    <row r="85" spans="1:19">
      <c r="A85" s="39">
        <v>1</v>
      </c>
      <c r="B85" s="41"/>
      <c r="C85" s="2" t="s">
        <v>2</v>
      </c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252"/>
    </row>
    <row r="86" spans="1:19">
      <c r="A86" s="39">
        <f>A85+1</f>
        <v>2</v>
      </c>
      <c r="B86" s="41"/>
      <c r="C86" s="2" t="s">
        <v>2</v>
      </c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252"/>
    </row>
    <row r="87" spans="1:19">
      <c r="A87" s="39">
        <f t="shared" ref="A87:A94" si="19">A86+1</f>
        <v>3</v>
      </c>
      <c r="B87" s="41"/>
      <c r="C87" s="2" t="s">
        <v>2</v>
      </c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252"/>
    </row>
    <row r="88" spans="1:19">
      <c r="A88" s="39">
        <f t="shared" si="19"/>
        <v>4</v>
      </c>
      <c r="B88" s="41"/>
      <c r="C88" s="2" t="s">
        <v>2</v>
      </c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252"/>
    </row>
    <row r="89" spans="1:19">
      <c r="A89" s="39">
        <f t="shared" si="19"/>
        <v>5</v>
      </c>
      <c r="B89" s="41"/>
      <c r="C89" s="2" t="s">
        <v>2</v>
      </c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252"/>
    </row>
    <row r="90" spans="1:19">
      <c r="A90" s="39">
        <f t="shared" si="19"/>
        <v>6</v>
      </c>
      <c r="B90" s="41"/>
      <c r="C90" s="2" t="s">
        <v>2</v>
      </c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252"/>
    </row>
    <row r="91" spans="1:19">
      <c r="A91" s="39">
        <f t="shared" si="19"/>
        <v>7</v>
      </c>
      <c r="B91" s="41"/>
      <c r="C91" s="2" t="s">
        <v>2</v>
      </c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252"/>
    </row>
    <row r="92" spans="1:19">
      <c r="A92" s="39">
        <f t="shared" si="19"/>
        <v>8</v>
      </c>
      <c r="B92" s="41"/>
      <c r="C92" s="2" t="s">
        <v>2</v>
      </c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252"/>
    </row>
    <row r="93" spans="1:19">
      <c r="A93" s="39">
        <f t="shared" si="19"/>
        <v>9</v>
      </c>
      <c r="B93" s="41"/>
      <c r="C93" s="2" t="s">
        <v>2</v>
      </c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252"/>
    </row>
    <row r="94" spans="1:19" ht="13.5" thickBot="1">
      <c r="A94" s="83">
        <f t="shared" si="19"/>
        <v>10</v>
      </c>
      <c r="B94" s="80"/>
      <c r="C94" s="295" t="s">
        <v>2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252"/>
    </row>
    <row r="95" spans="1:19" ht="13.5" thickBot="1">
      <c r="A95" s="345"/>
      <c r="B95" s="84" t="s">
        <v>106</v>
      </c>
      <c r="C95" s="85" t="s">
        <v>2</v>
      </c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251"/>
    </row>
    <row r="96" spans="1:19" ht="21.75" thickBot="1">
      <c r="A96" s="345"/>
      <c r="B96" s="86" t="s">
        <v>107</v>
      </c>
      <c r="C96" s="94" t="s">
        <v>2</v>
      </c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1"/>
    </row>
    <row r="97" spans="1:19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</row>
    <row r="98" spans="1:19" ht="13.5" thickBo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</row>
    <row r="99" spans="1:19" ht="18.75" thickBot="1">
      <c r="A99" s="14"/>
      <c r="B99" s="372" t="s">
        <v>169</v>
      </c>
      <c r="C99" s="267"/>
      <c r="D99" s="267"/>
      <c r="E99" s="267"/>
      <c r="F99" s="267"/>
      <c r="G99" s="267"/>
      <c r="H99" s="267"/>
      <c r="I99" s="268"/>
      <c r="J99" s="13"/>
      <c r="K99" s="13"/>
      <c r="L99" s="13"/>
      <c r="M99" s="13"/>
      <c r="N99" s="13"/>
      <c r="O99" s="13"/>
      <c r="P99" s="13"/>
      <c r="Q99" s="13"/>
      <c r="R99" s="13"/>
      <c r="S99" s="15"/>
    </row>
    <row r="100" spans="1:19" ht="18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3"/>
      <c r="L100" s="13"/>
      <c r="M100" s="13"/>
      <c r="N100" s="13"/>
      <c r="O100" s="13"/>
      <c r="P100" s="13"/>
      <c r="Q100" s="13"/>
      <c r="R100" s="13"/>
      <c r="S100" s="15"/>
    </row>
    <row r="101" spans="1:19">
      <c r="A101" s="8"/>
      <c r="B101" s="27" t="s">
        <v>172</v>
      </c>
      <c r="C101" s="8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19"/>
    </row>
    <row r="102" spans="1:19" s="419" customFormat="1">
      <c r="A102" s="427" t="s">
        <v>14</v>
      </c>
      <c r="B102" s="427" t="s">
        <v>3</v>
      </c>
      <c r="C102" s="427" t="s">
        <v>1</v>
      </c>
      <c r="D102" s="276" t="s">
        <v>199</v>
      </c>
      <c r="E102" s="276" t="s">
        <v>199</v>
      </c>
      <c r="F102" s="276" t="s">
        <v>199</v>
      </c>
      <c r="G102" s="276" t="s">
        <v>199</v>
      </c>
      <c r="H102" s="276" t="s">
        <v>199</v>
      </c>
      <c r="I102" s="276" t="s">
        <v>199</v>
      </c>
      <c r="J102" s="276" t="s">
        <v>199</v>
      </c>
      <c r="K102" s="276" t="s">
        <v>199</v>
      </c>
      <c r="L102" s="276" t="s">
        <v>199</v>
      </c>
      <c r="M102" s="276" t="s">
        <v>199</v>
      </c>
      <c r="N102" s="276" t="s">
        <v>199</v>
      </c>
      <c r="O102" s="276" t="s">
        <v>199</v>
      </c>
      <c r="P102" s="276" t="s">
        <v>199</v>
      </c>
      <c r="Q102" s="276" t="s">
        <v>199</v>
      </c>
      <c r="R102" s="276" t="s">
        <v>199</v>
      </c>
      <c r="S102" s="277" t="s">
        <v>0</v>
      </c>
    </row>
    <row r="103" spans="1:19" s="419" customFormat="1">
      <c r="A103" s="273"/>
      <c r="B103" s="273"/>
      <c r="C103" s="273"/>
      <c r="D103" s="293">
        <f>D5</f>
        <v>0</v>
      </c>
      <c r="E103" s="293">
        <f t="shared" ref="E103:R103" si="20">E5</f>
        <v>1</v>
      </c>
      <c r="F103" s="293">
        <f t="shared" si="20"/>
        <v>2</v>
      </c>
      <c r="G103" s="293">
        <f t="shared" si="20"/>
        <v>3</v>
      </c>
      <c r="H103" s="293">
        <f t="shared" si="20"/>
        <v>4</v>
      </c>
      <c r="I103" s="293">
        <f t="shared" si="20"/>
        <v>5</v>
      </c>
      <c r="J103" s="293">
        <f t="shared" si="20"/>
        <v>6</v>
      </c>
      <c r="K103" s="293">
        <f t="shared" si="20"/>
        <v>7</v>
      </c>
      <c r="L103" s="293">
        <f t="shared" si="20"/>
        <v>8</v>
      </c>
      <c r="M103" s="293">
        <f t="shared" si="20"/>
        <v>9</v>
      </c>
      <c r="N103" s="293">
        <f t="shared" si="20"/>
        <v>10</v>
      </c>
      <c r="O103" s="293">
        <f t="shared" si="20"/>
        <v>11</v>
      </c>
      <c r="P103" s="293">
        <f t="shared" si="20"/>
        <v>12</v>
      </c>
      <c r="Q103" s="293">
        <f t="shared" si="20"/>
        <v>13</v>
      </c>
      <c r="R103" s="293">
        <f t="shared" si="20"/>
        <v>14</v>
      </c>
      <c r="S103" s="408"/>
    </row>
    <row r="104" spans="1:19">
      <c r="A104" s="61">
        <v>1</v>
      </c>
      <c r="B104" s="428" t="s">
        <v>278</v>
      </c>
      <c r="C104" s="429" t="s">
        <v>2</v>
      </c>
      <c r="D104" s="392"/>
      <c r="E104" s="392"/>
      <c r="F104" s="392"/>
      <c r="G104" s="392"/>
      <c r="H104" s="392"/>
      <c r="I104" s="392"/>
      <c r="J104" s="392"/>
      <c r="K104" s="392"/>
      <c r="L104" s="392"/>
      <c r="M104" s="392"/>
      <c r="N104" s="392"/>
      <c r="O104" s="392"/>
      <c r="P104" s="392"/>
      <c r="Q104" s="392"/>
      <c r="R104" s="392"/>
      <c r="S104" s="373"/>
    </row>
    <row r="105" spans="1:19">
      <c r="A105" s="61">
        <f>A104+1</f>
        <v>2</v>
      </c>
      <c r="B105" s="428" t="s">
        <v>279</v>
      </c>
      <c r="C105" s="429" t="s">
        <v>2</v>
      </c>
      <c r="D105" s="392"/>
      <c r="E105" s="392"/>
      <c r="F105" s="392"/>
      <c r="G105" s="392"/>
      <c r="H105" s="392"/>
      <c r="I105" s="392"/>
      <c r="J105" s="392"/>
      <c r="K105" s="392"/>
      <c r="L105" s="392"/>
      <c r="M105" s="392"/>
      <c r="N105" s="392"/>
      <c r="O105" s="392"/>
      <c r="P105" s="392"/>
      <c r="Q105" s="392"/>
      <c r="R105" s="392"/>
      <c r="S105" s="373"/>
    </row>
    <row r="106" spans="1:19">
      <c r="A106" s="61">
        <f t="shared" ref="A106:A110" si="21">A105+1</f>
        <v>3</v>
      </c>
      <c r="B106" s="428" t="s">
        <v>280</v>
      </c>
      <c r="C106" s="429" t="s">
        <v>2</v>
      </c>
      <c r="D106" s="392"/>
      <c r="E106" s="392"/>
      <c r="F106" s="392"/>
      <c r="G106" s="392"/>
      <c r="H106" s="392"/>
      <c r="I106" s="392"/>
      <c r="J106" s="392"/>
      <c r="K106" s="392"/>
      <c r="L106" s="392"/>
      <c r="M106" s="392"/>
      <c r="N106" s="392"/>
      <c r="O106" s="392"/>
      <c r="P106" s="392"/>
      <c r="Q106" s="392"/>
      <c r="R106" s="392"/>
      <c r="S106" s="373"/>
    </row>
    <row r="107" spans="1:19">
      <c r="A107" s="61">
        <f t="shared" si="21"/>
        <v>4</v>
      </c>
      <c r="B107" s="428" t="s">
        <v>281</v>
      </c>
      <c r="C107" s="429" t="s">
        <v>2</v>
      </c>
      <c r="D107" s="392"/>
      <c r="E107" s="392"/>
      <c r="F107" s="392"/>
      <c r="G107" s="392"/>
      <c r="H107" s="392"/>
      <c r="I107" s="392"/>
      <c r="J107" s="392"/>
      <c r="K107" s="392"/>
      <c r="L107" s="392"/>
      <c r="M107" s="392"/>
      <c r="N107" s="392"/>
      <c r="O107" s="392"/>
      <c r="P107" s="392"/>
      <c r="Q107" s="392"/>
      <c r="R107" s="392"/>
      <c r="S107" s="373"/>
    </row>
    <row r="108" spans="1:19">
      <c r="A108" s="61">
        <f t="shared" si="21"/>
        <v>5</v>
      </c>
      <c r="B108" s="428" t="s">
        <v>282</v>
      </c>
      <c r="C108" s="429" t="s">
        <v>2</v>
      </c>
      <c r="D108" s="392"/>
      <c r="E108" s="392"/>
      <c r="F108" s="392"/>
      <c r="G108" s="392"/>
      <c r="H108" s="392"/>
      <c r="I108" s="392"/>
      <c r="J108" s="392"/>
      <c r="K108" s="392"/>
      <c r="L108" s="392"/>
      <c r="M108" s="392"/>
      <c r="N108" s="392"/>
      <c r="O108" s="392"/>
      <c r="P108" s="392"/>
      <c r="Q108" s="392"/>
      <c r="R108" s="392"/>
      <c r="S108" s="373"/>
    </row>
    <row r="109" spans="1:19">
      <c r="A109" s="61">
        <f t="shared" si="21"/>
        <v>6</v>
      </c>
      <c r="B109" s="428" t="s">
        <v>283</v>
      </c>
      <c r="C109" s="429" t="s">
        <v>2</v>
      </c>
      <c r="D109" s="392"/>
      <c r="E109" s="392"/>
      <c r="F109" s="392"/>
      <c r="G109" s="392"/>
      <c r="H109" s="392"/>
      <c r="I109" s="392"/>
      <c r="J109" s="392"/>
      <c r="K109" s="392"/>
      <c r="L109" s="392"/>
      <c r="M109" s="392"/>
      <c r="N109" s="392"/>
      <c r="O109" s="392"/>
      <c r="P109" s="392"/>
      <c r="Q109" s="392"/>
      <c r="R109" s="392"/>
      <c r="S109" s="373"/>
    </row>
    <row r="110" spans="1:19">
      <c r="A110" s="61">
        <f t="shared" si="21"/>
        <v>7</v>
      </c>
      <c r="B110" s="428" t="s">
        <v>285</v>
      </c>
      <c r="C110" s="429" t="s">
        <v>2</v>
      </c>
      <c r="D110" s="392"/>
      <c r="E110" s="392"/>
      <c r="F110" s="392"/>
      <c r="G110" s="392"/>
      <c r="H110" s="392"/>
      <c r="I110" s="392"/>
      <c r="J110" s="392"/>
      <c r="K110" s="392"/>
      <c r="L110" s="392"/>
      <c r="M110" s="392"/>
      <c r="N110" s="392"/>
      <c r="O110" s="392"/>
      <c r="P110" s="392"/>
      <c r="Q110" s="392"/>
      <c r="R110" s="392"/>
      <c r="S110" s="373"/>
    </row>
    <row r="111" spans="1:19">
      <c r="A111" s="393"/>
      <c r="B111" s="228" t="s">
        <v>300</v>
      </c>
      <c r="C111" s="430" t="s">
        <v>2</v>
      </c>
      <c r="D111" s="396">
        <f>SUM(D104:D110)</f>
        <v>0</v>
      </c>
      <c r="E111" s="396">
        <f t="shared" ref="E111:R111" si="22">SUM(E104:E110)</f>
        <v>0</v>
      </c>
      <c r="F111" s="396">
        <f t="shared" si="22"/>
        <v>0</v>
      </c>
      <c r="G111" s="396">
        <f t="shared" si="22"/>
        <v>0</v>
      </c>
      <c r="H111" s="396">
        <f t="shared" si="22"/>
        <v>0</v>
      </c>
      <c r="I111" s="396">
        <f t="shared" si="22"/>
        <v>0</v>
      </c>
      <c r="J111" s="396">
        <f t="shared" si="22"/>
        <v>0</v>
      </c>
      <c r="K111" s="396">
        <f t="shared" si="22"/>
        <v>0</v>
      </c>
      <c r="L111" s="396">
        <f t="shared" si="22"/>
        <v>0</v>
      </c>
      <c r="M111" s="396">
        <f t="shared" si="22"/>
        <v>0</v>
      </c>
      <c r="N111" s="396">
        <f t="shared" si="22"/>
        <v>0</v>
      </c>
      <c r="O111" s="396">
        <f t="shared" si="22"/>
        <v>0</v>
      </c>
      <c r="P111" s="396">
        <f t="shared" si="22"/>
        <v>0</v>
      </c>
      <c r="Q111" s="396">
        <f t="shared" si="22"/>
        <v>0</v>
      </c>
      <c r="R111" s="396">
        <f t="shared" si="22"/>
        <v>0</v>
      </c>
      <c r="S111" s="397"/>
    </row>
    <row r="112" spans="1:19" ht="13.5" thickBot="1">
      <c r="A112" s="53"/>
      <c r="B112" s="57"/>
      <c r="C112" s="58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9"/>
    </row>
    <row r="113" spans="1:19" ht="18.75" thickBot="1">
      <c r="A113" s="14"/>
      <c r="B113" s="495" t="s">
        <v>170</v>
      </c>
      <c r="C113" s="267"/>
      <c r="D113" s="267"/>
      <c r="E113" s="267"/>
      <c r="F113" s="267"/>
      <c r="G113" s="267"/>
      <c r="H113" s="267"/>
      <c r="I113" s="268"/>
      <c r="J113" s="13"/>
      <c r="K113" s="13"/>
      <c r="L113" s="13"/>
      <c r="M113" s="13"/>
      <c r="N113" s="13"/>
      <c r="O113" s="13"/>
      <c r="P113" s="13"/>
      <c r="Q113" s="13"/>
      <c r="R113" s="13"/>
      <c r="S113" s="15"/>
    </row>
    <row r="114" spans="1:19" ht="18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3"/>
      <c r="M114" s="13"/>
      <c r="N114" s="13"/>
      <c r="O114" s="13"/>
      <c r="P114" s="13"/>
      <c r="Q114" s="13"/>
      <c r="R114" s="13"/>
      <c r="S114" s="15"/>
    </row>
    <row r="115" spans="1:19">
      <c r="A115" s="8"/>
      <c r="B115" s="27" t="s">
        <v>171</v>
      </c>
      <c r="C115" s="8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19"/>
    </row>
    <row r="116" spans="1:19" s="419" customFormat="1">
      <c r="A116" s="427" t="s">
        <v>14</v>
      </c>
      <c r="B116" s="275" t="s">
        <v>3</v>
      </c>
      <c r="C116" s="427" t="s">
        <v>1</v>
      </c>
      <c r="D116" s="276" t="s">
        <v>199</v>
      </c>
      <c r="E116" s="276" t="s">
        <v>199</v>
      </c>
      <c r="F116" s="276" t="s">
        <v>199</v>
      </c>
      <c r="G116" s="276" t="s">
        <v>199</v>
      </c>
      <c r="H116" s="276" t="s">
        <v>199</v>
      </c>
      <c r="I116" s="276" t="s">
        <v>199</v>
      </c>
      <c r="J116" s="276" t="s">
        <v>199</v>
      </c>
      <c r="K116" s="276" t="s">
        <v>199</v>
      </c>
      <c r="L116" s="276" t="s">
        <v>199</v>
      </c>
      <c r="M116" s="276" t="s">
        <v>199</v>
      </c>
      <c r="N116" s="276" t="s">
        <v>199</v>
      </c>
      <c r="O116" s="276" t="s">
        <v>199</v>
      </c>
      <c r="P116" s="276" t="s">
        <v>199</v>
      </c>
      <c r="Q116" s="276" t="s">
        <v>199</v>
      </c>
      <c r="R116" s="276" t="s">
        <v>199</v>
      </c>
      <c r="S116" s="277" t="s">
        <v>0</v>
      </c>
    </row>
    <row r="117" spans="1:19" s="419" customFormat="1">
      <c r="A117" s="273"/>
      <c r="B117" s="275"/>
      <c r="C117" s="273"/>
      <c r="D117" s="293">
        <f t="shared" ref="D117:R117" si="23">D103</f>
        <v>0</v>
      </c>
      <c r="E117" s="293">
        <f t="shared" si="23"/>
        <v>1</v>
      </c>
      <c r="F117" s="293">
        <f t="shared" si="23"/>
        <v>2</v>
      </c>
      <c r="G117" s="293">
        <f t="shared" si="23"/>
        <v>3</v>
      </c>
      <c r="H117" s="293">
        <f t="shared" si="23"/>
        <v>4</v>
      </c>
      <c r="I117" s="293">
        <f t="shared" si="23"/>
        <v>5</v>
      </c>
      <c r="J117" s="293">
        <f t="shared" si="23"/>
        <v>6</v>
      </c>
      <c r="K117" s="293">
        <f t="shared" si="23"/>
        <v>7</v>
      </c>
      <c r="L117" s="293">
        <f t="shared" si="23"/>
        <v>8</v>
      </c>
      <c r="M117" s="293">
        <f t="shared" si="23"/>
        <v>9</v>
      </c>
      <c r="N117" s="293">
        <f t="shared" si="23"/>
        <v>10</v>
      </c>
      <c r="O117" s="293">
        <f t="shared" si="23"/>
        <v>11</v>
      </c>
      <c r="P117" s="293">
        <f t="shared" si="23"/>
        <v>12</v>
      </c>
      <c r="Q117" s="293">
        <f t="shared" si="23"/>
        <v>13</v>
      </c>
      <c r="R117" s="293">
        <f t="shared" si="23"/>
        <v>14</v>
      </c>
      <c r="S117" s="408"/>
    </row>
    <row r="118" spans="1:19">
      <c r="A118" s="61">
        <v>1</v>
      </c>
      <c r="B118" s="428" t="s">
        <v>278</v>
      </c>
      <c r="C118" s="11" t="s">
        <v>2</v>
      </c>
      <c r="D118" s="392"/>
      <c r="E118" s="392"/>
      <c r="F118" s="392"/>
      <c r="G118" s="392"/>
      <c r="H118" s="392"/>
      <c r="I118" s="392"/>
      <c r="J118" s="392"/>
      <c r="K118" s="392"/>
      <c r="L118" s="392"/>
      <c r="M118" s="392"/>
      <c r="N118" s="392"/>
      <c r="O118" s="392"/>
      <c r="P118" s="392"/>
      <c r="Q118" s="392"/>
      <c r="R118" s="392"/>
      <c r="S118" s="373"/>
    </row>
    <row r="119" spans="1:19">
      <c r="A119" s="61">
        <f>A118+1</f>
        <v>2</v>
      </c>
      <c r="B119" s="428" t="s">
        <v>279</v>
      </c>
      <c r="C119" s="11" t="s">
        <v>2</v>
      </c>
      <c r="D119" s="392"/>
      <c r="E119" s="392"/>
      <c r="F119" s="392"/>
      <c r="G119" s="392"/>
      <c r="H119" s="392"/>
      <c r="I119" s="392"/>
      <c r="J119" s="392"/>
      <c r="K119" s="392"/>
      <c r="L119" s="392"/>
      <c r="M119" s="392"/>
      <c r="N119" s="392"/>
      <c r="O119" s="392"/>
      <c r="P119" s="392"/>
      <c r="Q119" s="392"/>
      <c r="R119" s="392"/>
      <c r="S119" s="373"/>
    </row>
    <row r="120" spans="1:19">
      <c r="A120" s="61">
        <f t="shared" ref="A120:A124" si="24">A119+1</f>
        <v>3</v>
      </c>
      <c r="B120" s="428" t="s">
        <v>280</v>
      </c>
      <c r="C120" s="11" t="s">
        <v>2</v>
      </c>
      <c r="D120" s="392"/>
      <c r="E120" s="392"/>
      <c r="F120" s="392"/>
      <c r="G120" s="392"/>
      <c r="H120" s="392"/>
      <c r="I120" s="392"/>
      <c r="J120" s="392"/>
      <c r="K120" s="392"/>
      <c r="L120" s="392"/>
      <c r="M120" s="392"/>
      <c r="N120" s="392"/>
      <c r="O120" s="392"/>
      <c r="P120" s="392"/>
      <c r="Q120" s="392"/>
      <c r="R120" s="392"/>
      <c r="S120" s="373"/>
    </row>
    <row r="121" spans="1:19">
      <c r="A121" s="61">
        <f t="shared" si="24"/>
        <v>4</v>
      </c>
      <c r="B121" s="428" t="s">
        <v>281</v>
      </c>
      <c r="C121" s="11" t="s">
        <v>2</v>
      </c>
      <c r="D121" s="392"/>
      <c r="E121" s="392"/>
      <c r="F121" s="392"/>
      <c r="G121" s="392"/>
      <c r="H121" s="392"/>
      <c r="I121" s="392"/>
      <c r="J121" s="392"/>
      <c r="K121" s="392"/>
      <c r="L121" s="392"/>
      <c r="M121" s="392"/>
      <c r="N121" s="392"/>
      <c r="O121" s="392"/>
      <c r="P121" s="392"/>
      <c r="Q121" s="392"/>
      <c r="R121" s="392"/>
      <c r="S121" s="373"/>
    </row>
    <row r="122" spans="1:19">
      <c r="A122" s="61">
        <f t="shared" si="24"/>
        <v>5</v>
      </c>
      <c r="B122" s="428" t="s">
        <v>282</v>
      </c>
      <c r="C122" s="11" t="s">
        <v>2</v>
      </c>
      <c r="D122" s="392"/>
      <c r="E122" s="392"/>
      <c r="F122" s="392"/>
      <c r="G122" s="392"/>
      <c r="H122" s="392"/>
      <c r="I122" s="392"/>
      <c r="J122" s="392"/>
      <c r="K122" s="392"/>
      <c r="L122" s="392"/>
      <c r="M122" s="392"/>
      <c r="N122" s="392"/>
      <c r="O122" s="392"/>
      <c r="P122" s="392"/>
      <c r="Q122" s="392"/>
      <c r="R122" s="392"/>
      <c r="S122" s="373"/>
    </row>
    <row r="123" spans="1:19">
      <c r="A123" s="61">
        <f t="shared" si="24"/>
        <v>6</v>
      </c>
      <c r="B123" s="428" t="s">
        <v>283</v>
      </c>
      <c r="C123" s="11" t="s">
        <v>2</v>
      </c>
      <c r="D123" s="392"/>
      <c r="E123" s="392"/>
      <c r="F123" s="392"/>
      <c r="G123" s="392"/>
      <c r="H123" s="392"/>
      <c r="I123" s="392"/>
      <c r="J123" s="392"/>
      <c r="K123" s="392"/>
      <c r="L123" s="392"/>
      <c r="M123" s="392"/>
      <c r="N123" s="392"/>
      <c r="O123" s="392"/>
      <c r="P123" s="392"/>
      <c r="Q123" s="392"/>
      <c r="R123" s="392"/>
      <c r="S123" s="373"/>
    </row>
    <row r="124" spans="1:19">
      <c r="A124" s="61">
        <f t="shared" si="24"/>
        <v>7</v>
      </c>
      <c r="B124" s="428" t="s">
        <v>285</v>
      </c>
      <c r="C124" s="11" t="s">
        <v>2</v>
      </c>
      <c r="D124" s="392"/>
      <c r="E124" s="392"/>
      <c r="F124" s="392"/>
      <c r="G124" s="392"/>
      <c r="H124" s="392"/>
      <c r="I124" s="392"/>
      <c r="J124" s="392"/>
      <c r="K124" s="392"/>
      <c r="L124" s="392"/>
      <c r="M124" s="392"/>
      <c r="N124" s="392"/>
      <c r="O124" s="392"/>
      <c r="P124" s="392"/>
      <c r="Q124" s="392"/>
      <c r="R124" s="392"/>
      <c r="S124" s="373"/>
    </row>
    <row r="125" spans="1:19">
      <c r="A125" s="61"/>
      <c r="B125" s="394" t="s">
        <v>300</v>
      </c>
      <c r="C125" s="395" t="s">
        <v>2</v>
      </c>
      <c r="D125" s="396">
        <f>SUM(D118:D124)</f>
        <v>0</v>
      </c>
      <c r="E125" s="396">
        <f t="shared" ref="E125:R125" si="25">SUM(E118:E124)</f>
        <v>0</v>
      </c>
      <c r="F125" s="396">
        <f t="shared" si="25"/>
        <v>0</v>
      </c>
      <c r="G125" s="396">
        <f t="shared" si="25"/>
        <v>0</v>
      </c>
      <c r="H125" s="396">
        <f t="shared" si="25"/>
        <v>0</v>
      </c>
      <c r="I125" s="396">
        <f t="shared" si="25"/>
        <v>0</v>
      </c>
      <c r="J125" s="396">
        <f t="shared" si="25"/>
        <v>0</v>
      </c>
      <c r="K125" s="396">
        <f t="shared" si="25"/>
        <v>0</v>
      </c>
      <c r="L125" s="396">
        <f t="shared" si="25"/>
        <v>0</v>
      </c>
      <c r="M125" s="396">
        <f t="shared" si="25"/>
        <v>0</v>
      </c>
      <c r="N125" s="396">
        <f t="shared" si="25"/>
        <v>0</v>
      </c>
      <c r="O125" s="396">
        <f t="shared" si="25"/>
        <v>0</v>
      </c>
      <c r="P125" s="396">
        <f t="shared" si="25"/>
        <v>0</v>
      </c>
      <c r="Q125" s="396">
        <f t="shared" si="25"/>
        <v>0</v>
      </c>
      <c r="R125" s="396">
        <f t="shared" si="25"/>
        <v>0</v>
      </c>
      <c r="S125" s="63"/>
    </row>
    <row r="126" spans="1:19">
      <c r="A126" s="53"/>
      <c r="B126" s="57"/>
      <c r="C126" s="58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9"/>
    </row>
    <row r="127" spans="1:19" ht="13.5" thickBot="1">
      <c r="A127" s="345"/>
      <c r="B127" s="345"/>
      <c r="C127" s="345"/>
      <c r="D127" s="345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</row>
    <row r="128" spans="1:19" ht="18.75" thickBot="1">
      <c r="A128" s="345"/>
      <c r="B128" s="495" t="s">
        <v>125</v>
      </c>
      <c r="C128" s="267"/>
      <c r="D128" s="267"/>
      <c r="E128" s="267"/>
      <c r="F128" s="267"/>
      <c r="G128" s="267"/>
      <c r="H128" s="267"/>
      <c r="I128" s="268"/>
      <c r="J128" s="338"/>
      <c r="K128" s="338"/>
      <c r="L128" s="338"/>
      <c r="M128" s="338"/>
      <c r="N128" s="338"/>
      <c r="O128" s="338"/>
      <c r="P128" s="338"/>
      <c r="Q128" s="338"/>
      <c r="R128" s="338"/>
      <c r="S128" s="338"/>
    </row>
    <row r="129" spans="1:19">
      <c r="A129" s="345"/>
      <c r="B129" s="345"/>
      <c r="C129" s="345"/>
      <c r="D129" s="345"/>
      <c r="E129" s="345"/>
      <c r="F129" s="345"/>
      <c r="G129" s="345"/>
      <c r="H129" s="345"/>
      <c r="I129" s="345"/>
      <c r="J129" s="345"/>
      <c r="K129" s="345"/>
      <c r="L129" s="345"/>
      <c r="M129" s="345"/>
      <c r="N129" s="338"/>
      <c r="O129" s="338"/>
      <c r="P129" s="338"/>
      <c r="Q129" s="338"/>
      <c r="R129" s="338"/>
      <c r="S129" s="338"/>
    </row>
    <row r="130" spans="1:19">
      <c r="A130" s="345"/>
      <c r="B130" s="282" t="s">
        <v>52</v>
      </c>
      <c r="C130" s="332"/>
      <c r="D130" s="340"/>
      <c r="E130" s="340"/>
      <c r="F130" s="340"/>
      <c r="G130" s="340"/>
      <c r="H130" s="340"/>
      <c r="I130" s="340"/>
      <c r="J130" s="340"/>
      <c r="K130" s="340"/>
      <c r="L130" s="340"/>
      <c r="M130" s="340"/>
      <c r="N130" s="340"/>
      <c r="O130" s="340"/>
      <c r="P130" s="340"/>
      <c r="Q130" s="340"/>
      <c r="R130" s="340"/>
      <c r="S130" s="341"/>
    </row>
    <row r="131" spans="1:19" s="419" customFormat="1">
      <c r="A131" s="427" t="s">
        <v>14</v>
      </c>
      <c r="B131" s="275" t="s">
        <v>3</v>
      </c>
      <c r="C131" s="427" t="s">
        <v>1</v>
      </c>
      <c r="D131" s="276" t="s">
        <v>199</v>
      </c>
      <c r="E131" s="276" t="s">
        <v>199</v>
      </c>
      <c r="F131" s="276" t="s">
        <v>199</v>
      </c>
      <c r="G131" s="276" t="s">
        <v>199</v>
      </c>
      <c r="H131" s="276" t="s">
        <v>199</v>
      </c>
      <c r="I131" s="276" t="s">
        <v>199</v>
      </c>
      <c r="J131" s="276" t="s">
        <v>199</v>
      </c>
      <c r="K131" s="276" t="s">
        <v>199</v>
      </c>
      <c r="L131" s="276" t="s">
        <v>199</v>
      </c>
      <c r="M131" s="276" t="s">
        <v>199</v>
      </c>
      <c r="N131" s="276" t="s">
        <v>199</v>
      </c>
      <c r="O131" s="276" t="s">
        <v>199</v>
      </c>
      <c r="P131" s="276" t="s">
        <v>199</v>
      </c>
      <c r="Q131" s="276" t="s">
        <v>199</v>
      </c>
      <c r="R131" s="276" t="s">
        <v>199</v>
      </c>
      <c r="S131" s="277" t="s">
        <v>0</v>
      </c>
    </row>
    <row r="132" spans="1:19" s="419" customFormat="1">
      <c r="A132" s="273"/>
      <c r="B132" s="275"/>
      <c r="C132" s="273"/>
      <c r="D132" s="293">
        <f>D5</f>
        <v>0</v>
      </c>
      <c r="E132" s="293">
        <f t="shared" ref="E132:R132" si="26">E5</f>
        <v>1</v>
      </c>
      <c r="F132" s="293">
        <f t="shared" si="26"/>
        <v>2</v>
      </c>
      <c r="G132" s="293">
        <f t="shared" si="26"/>
        <v>3</v>
      </c>
      <c r="H132" s="293">
        <f t="shared" si="26"/>
        <v>4</v>
      </c>
      <c r="I132" s="293">
        <f t="shared" si="26"/>
        <v>5</v>
      </c>
      <c r="J132" s="293">
        <f t="shared" si="26"/>
        <v>6</v>
      </c>
      <c r="K132" s="293">
        <f t="shared" si="26"/>
        <v>7</v>
      </c>
      <c r="L132" s="293">
        <f t="shared" si="26"/>
        <v>8</v>
      </c>
      <c r="M132" s="293">
        <f t="shared" si="26"/>
        <v>9</v>
      </c>
      <c r="N132" s="293">
        <f t="shared" si="26"/>
        <v>10</v>
      </c>
      <c r="O132" s="293">
        <f t="shared" si="26"/>
        <v>11</v>
      </c>
      <c r="P132" s="293">
        <f t="shared" si="26"/>
        <v>12</v>
      </c>
      <c r="Q132" s="293">
        <f t="shared" si="26"/>
        <v>13</v>
      </c>
      <c r="R132" s="293">
        <f t="shared" si="26"/>
        <v>14</v>
      </c>
      <c r="S132" s="278"/>
    </row>
    <row r="133" spans="1:19">
      <c r="A133" s="431">
        <v>1</v>
      </c>
      <c r="B133" s="428" t="s">
        <v>278</v>
      </c>
      <c r="C133" s="429" t="s">
        <v>2</v>
      </c>
      <c r="D133" s="398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98"/>
      <c r="Q133" s="398"/>
      <c r="R133" s="398"/>
      <c r="S133" s="64"/>
    </row>
    <row r="134" spans="1:19">
      <c r="A134" s="431">
        <f>A133+1</f>
        <v>2</v>
      </c>
      <c r="B134" s="428" t="s">
        <v>279</v>
      </c>
      <c r="C134" s="429" t="s">
        <v>2</v>
      </c>
      <c r="D134" s="398"/>
      <c r="E134" s="398"/>
      <c r="F134" s="398"/>
      <c r="G134" s="398"/>
      <c r="H134" s="398"/>
      <c r="I134" s="398"/>
      <c r="J134" s="398"/>
      <c r="K134" s="398"/>
      <c r="L134" s="398"/>
      <c r="M134" s="398"/>
      <c r="N134" s="398"/>
      <c r="O134" s="398"/>
      <c r="P134" s="398"/>
      <c r="Q134" s="398"/>
      <c r="R134" s="398"/>
      <c r="S134" s="64"/>
    </row>
    <row r="135" spans="1:19">
      <c r="A135" s="431">
        <f t="shared" ref="A135:A139" si="27">A134+1</f>
        <v>3</v>
      </c>
      <c r="B135" s="428" t="s">
        <v>280</v>
      </c>
      <c r="C135" s="429" t="s">
        <v>2</v>
      </c>
      <c r="D135" s="398"/>
      <c r="E135" s="398"/>
      <c r="F135" s="398"/>
      <c r="G135" s="398"/>
      <c r="H135" s="398"/>
      <c r="I135" s="398"/>
      <c r="J135" s="398"/>
      <c r="K135" s="398"/>
      <c r="L135" s="398"/>
      <c r="M135" s="398"/>
      <c r="N135" s="398"/>
      <c r="O135" s="398"/>
      <c r="P135" s="398"/>
      <c r="Q135" s="398"/>
      <c r="R135" s="398"/>
      <c r="S135" s="64"/>
    </row>
    <row r="136" spans="1:19">
      <c r="A136" s="431">
        <f t="shared" si="27"/>
        <v>4</v>
      </c>
      <c r="B136" s="428" t="s">
        <v>281</v>
      </c>
      <c r="C136" s="429" t="s">
        <v>2</v>
      </c>
      <c r="D136" s="398"/>
      <c r="E136" s="398"/>
      <c r="F136" s="398"/>
      <c r="G136" s="398"/>
      <c r="H136" s="398"/>
      <c r="I136" s="398"/>
      <c r="J136" s="398"/>
      <c r="K136" s="398"/>
      <c r="L136" s="398"/>
      <c r="M136" s="398"/>
      <c r="N136" s="398"/>
      <c r="O136" s="398"/>
      <c r="P136" s="398"/>
      <c r="Q136" s="398"/>
      <c r="R136" s="398"/>
      <c r="S136" s="64"/>
    </row>
    <row r="137" spans="1:19">
      <c r="A137" s="431">
        <f t="shared" si="27"/>
        <v>5</v>
      </c>
      <c r="B137" s="428" t="s">
        <v>282</v>
      </c>
      <c r="C137" s="429" t="s">
        <v>2</v>
      </c>
      <c r="D137" s="398"/>
      <c r="E137" s="398"/>
      <c r="F137" s="398"/>
      <c r="G137" s="398"/>
      <c r="H137" s="398"/>
      <c r="I137" s="398"/>
      <c r="J137" s="398"/>
      <c r="K137" s="398"/>
      <c r="L137" s="398"/>
      <c r="M137" s="398"/>
      <c r="N137" s="398"/>
      <c r="O137" s="398"/>
      <c r="P137" s="398"/>
      <c r="Q137" s="398"/>
      <c r="R137" s="398"/>
      <c r="S137" s="64"/>
    </row>
    <row r="138" spans="1:19">
      <c r="A138" s="431">
        <f t="shared" si="27"/>
        <v>6</v>
      </c>
      <c r="B138" s="428" t="s">
        <v>283</v>
      </c>
      <c r="C138" s="429" t="s">
        <v>2</v>
      </c>
      <c r="D138" s="398"/>
      <c r="E138" s="398"/>
      <c r="F138" s="398"/>
      <c r="G138" s="398"/>
      <c r="H138" s="398"/>
      <c r="I138" s="398"/>
      <c r="J138" s="398"/>
      <c r="K138" s="398"/>
      <c r="L138" s="398"/>
      <c r="M138" s="398"/>
      <c r="N138" s="398"/>
      <c r="O138" s="398"/>
      <c r="P138" s="398"/>
      <c r="Q138" s="398"/>
      <c r="R138" s="398"/>
      <c r="S138" s="64"/>
    </row>
    <row r="139" spans="1:19" ht="13.5" thickBot="1">
      <c r="A139" s="431">
        <f t="shared" si="27"/>
        <v>7</v>
      </c>
      <c r="B139" s="428" t="s">
        <v>285</v>
      </c>
      <c r="C139" s="429" t="s">
        <v>2</v>
      </c>
      <c r="D139" s="398"/>
      <c r="E139" s="398"/>
      <c r="F139" s="398"/>
      <c r="G139" s="398"/>
      <c r="H139" s="398"/>
      <c r="I139" s="398"/>
      <c r="J139" s="398"/>
      <c r="K139" s="398"/>
      <c r="L139" s="398"/>
      <c r="M139" s="398"/>
      <c r="N139" s="398"/>
      <c r="O139" s="398"/>
      <c r="P139" s="398"/>
      <c r="Q139" s="398"/>
      <c r="R139" s="398"/>
      <c r="S139" s="64"/>
    </row>
    <row r="140" spans="1:19" ht="21.75" thickBot="1">
      <c r="A140" s="345"/>
      <c r="B140" s="432" t="s">
        <v>53</v>
      </c>
      <c r="C140" s="433" t="s">
        <v>2</v>
      </c>
      <c r="D140" s="399">
        <f>SUM(D133:D139)</f>
        <v>0</v>
      </c>
      <c r="E140" s="399">
        <f t="shared" ref="E140:R140" si="28">SUM(E133:E139)</f>
        <v>0</v>
      </c>
      <c r="F140" s="399">
        <f t="shared" si="28"/>
        <v>0</v>
      </c>
      <c r="G140" s="399">
        <f t="shared" si="28"/>
        <v>0</v>
      </c>
      <c r="H140" s="399">
        <f t="shared" si="28"/>
        <v>0</v>
      </c>
      <c r="I140" s="399">
        <f t="shared" si="28"/>
        <v>0</v>
      </c>
      <c r="J140" s="399">
        <f t="shared" si="28"/>
        <v>0</v>
      </c>
      <c r="K140" s="399">
        <f t="shared" si="28"/>
        <v>0</v>
      </c>
      <c r="L140" s="399">
        <f t="shared" si="28"/>
        <v>0</v>
      </c>
      <c r="M140" s="399">
        <f t="shared" si="28"/>
        <v>0</v>
      </c>
      <c r="N140" s="399">
        <f t="shared" si="28"/>
        <v>0</v>
      </c>
      <c r="O140" s="399">
        <f t="shared" si="28"/>
        <v>0</v>
      </c>
      <c r="P140" s="399">
        <f t="shared" si="28"/>
        <v>0</v>
      </c>
      <c r="Q140" s="399">
        <f t="shared" si="28"/>
        <v>0</v>
      </c>
      <c r="R140" s="399">
        <f t="shared" si="28"/>
        <v>0</v>
      </c>
      <c r="S140" s="91"/>
    </row>
    <row r="141" spans="1:19">
      <c r="A141" s="345"/>
      <c r="B141" s="345"/>
      <c r="C141" s="346"/>
      <c r="D141" s="338"/>
      <c r="E141" s="338"/>
      <c r="F141" s="338"/>
      <c r="G141" s="338"/>
      <c r="H141" s="338"/>
      <c r="I141" s="338"/>
      <c r="J141" s="338"/>
      <c r="K141" s="338"/>
      <c r="L141" s="338"/>
      <c r="M141" s="338"/>
      <c r="N141" s="338"/>
      <c r="O141" s="338"/>
      <c r="P141" s="338"/>
      <c r="Q141" s="338"/>
      <c r="R141" s="338"/>
      <c r="S141" s="339"/>
    </row>
    <row r="142" spans="1:19">
      <c r="A142" s="345"/>
      <c r="B142" s="345"/>
      <c r="C142" s="346"/>
      <c r="D142" s="338"/>
      <c r="E142" s="338"/>
      <c r="F142" s="338"/>
      <c r="G142" s="338"/>
      <c r="H142" s="338"/>
      <c r="I142" s="338"/>
      <c r="J142" s="338"/>
      <c r="K142" s="338"/>
      <c r="L142" s="338"/>
      <c r="M142" s="338"/>
      <c r="N142" s="338"/>
      <c r="O142" s="338"/>
      <c r="P142" s="338"/>
      <c r="Q142" s="338"/>
      <c r="R142" s="338"/>
      <c r="S142" s="338"/>
    </row>
  </sheetData>
  <customSheetViews>
    <customSheetView guid="{16374D14-0256-4910-839F-6D5897BE7288}" scale="85" showPageBreaks="1" view="pageBreakPreview" topLeftCell="A109">
      <selection activeCell="B54" sqref="B54"/>
      <rowBreaks count="1" manualBreakCount="1">
        <brk id="111" max="16383" man="1"/>
      </rowBreaks>
      <pageMargins left="0.7" right="0.7" top="0.75" bottom="0.75" header="0.3" footer="0.3"/>
      <pageSetup paperSize="9" scale="42" orientation="portrait" r:id="rId1"/>
    </customSheetView>
    <customSheetView guid="{89C05D0E-4FF7-4693-AD27-7EAF85529956}" scale="85" showPageBreaks="1" view="pageBreakPreview" topLeftCell="A124">
      <selection activeCell="B54" sqref="B54"/>
      <rowBreaks count="1" manualBreakCount="1">
        <brk id="111" max="16383" man="1"/>
      </rowBreaks>
      <pageMargins left="0.7" right="0.7" top="0.75" bottom="0.75" header="0.3" footer="0.3"/>
      <pageSetup paperSize="9" scale="42" orientation="portrait" r:id="rId2"/>
    </customSheetView>
    <customSheetView guid="{0CF6CE1B-9FE7-4552-BA42-F0FE5F10A4B1}">
      <selection activeCell="A2" sqref="A2:XFD2"/>
      <pageMargins left="0.7" right="0.7" top="0.75" bottom="0.75" header="0.3" footer="0.3"/>
      <pageSetup paperSize="9" orientation="portrait" r:id="rId3"/>
    </customSheetView>
    <customSheetView guid="{DD16428E-FF7C-4F94-B8D8-9AF1FD599F85}">
      <selection activeCell="A2" sqref="A2:XFD2"/>
      <pageMargins left="0.7" right="0.7" top="0.75" bottom="0.75" header="0.3" footer="0.3"/>
      <pageSetup paperSize="9" orientation="portrait" r:id="rId4"/>
    </customSheetView>
    <customSheetView guid="{4602E273-8A89-481D-9FEF-5E03366F9612}">
      <selection activeCell="B18" sqref="B18"/>
      <pageMargins left="0.7" right="0.7" top="0.75" bottom="0.75" header="0.3" footer="0.3"/>
      <pageSetup paperSize="9" orientation="portrait" r:id="rId5"/>
    </customSheetView>
    <customSheetView guid="{1B48A8A8-AC0A-4254-81F0-806E07344756}">
      <selection activeCell="A2" sqref="A2:XFD2"/>
      <pageMargins left="0.7" right="0.7" top="0.75" bottom="0.75" header="0.3" footer="0.3"/>
      <pageSetup paperSize="9" orientation="portrait" r:id="rId6"/>
    </customSheetView>
    <customSheetView guid="{44FDA411-0A31-4887-B721-52473876CE2E}">
      <selection activeCell="A2" sqref="A2"/>
      <pageMargins left="0.7" right="0.7" top="0.75" bottom="0.75" header="0.3" footer="0.3"/>
      <pageSetup paperSize="9" orientation="portrait" r:id="rId7"/>
    </customSheetView>
    <customSheetView guid="{291C328B-992B-494F-81D4-E8D3977E68B7}">
      <selection activeCell="D13" sqref="D13"/>
      <pageMargins left="0.7" right="0.7" top="0.75" bottom="0.75" header="0.3" footer="0.3"/>
      <pageSetup paperSize="9" orientation="portrait" r:id="rId8"/>
    </customSheetView>
    <customSheetView guid="{F85C6F35-926A-4312-ADCC-3297BB731425}">
      <selection activeCell="A2" sqref="A2:XFD2"/>
      <pageMargins left="0.7" right="0.7" top="0.75" bottom="0.75" header="0.3" footer="0.3"/>
      <pageSetup paperSize="9" orientation="portrait" r:id="rId9"/>
    </customSheetView>
    <customSheetView guid="{336239F0-F69E-4BD8-BEB4-8D802C61D0ED}" scale="85" showPageBreaks="1" view="pageBreakPreview" topLeftCell="A109">
      <selection activeCell="B54" sqref="B54"/>
      <rowBreaks count="1" manualBreakCount="1">
        <brk id="111" max="16383" man="1"/>
      </rowBreaks>
      <pageMargins left="0.7" right="0.7" top="0.75" bottom="0.75" header="0.3" footer="0.3"/>
      <pageSetup paperSize="9" scale="42" orientation="portrait" r:id="rId10"/>
    </customSheetView>
  </customSheetViews>
  <pageMargins left="0.7" right="0.7" top="0.75" bottom="0.75" header="0.3" footer="0.3"/>
  <pageSetup paperSize="9" scale="42" orientation="portrait" r:id="rId11"/>
  <rowBreaks count="1" manualBreakCount="1">
    <brk id="1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S492"/>
  <sheetViews>
    <sheetView view="pageBreakPreview" topLeftCell="A367" zoomScale="85" zoomScaleNormal="100" zoomScaleSheetLayoutView="70" workbookViewId="0">
      <selection activeCell="F396" sqref="F396"/>
    </sheetView>
  </sheetViews>
  <sheetFormatPr defaultColWidth="9.140625" defaultRowHeight="10.5"/>
  <cols>
    <col min="1" max="1" width="6.42578125" style="26" customWidth="1"/>
    <col min="2" max="2" width="40.85546875" style="26" customWidth="1"/>
    <col min="3" max="3" width="12.7109375" style="1" customWidth="1"/>
    <col min="4" max="4" width="12.7109375" style="25" customWidth="1"/>
    <col min="5" max="6" width="12.140625" style="25" customWidth="1"/>
    <col min="7" max="7" width="12.7109375" style="25" customWidth="1"/>
    <col min="8" max="9" width="11.42578125" style="25" customWidth="1"/>
    <col min="10" max="10" width="13" style="25" customWidth="1"/>
    <col min="11" max="11" width="12" style="25" customWidth="1"/>
    <col min="12" max="13" width="11.85546875" style="25" customWidth="1"/>
    <col min="14" max="14" width="11.5703125" style="25" customWidth="1"/>
    <col min="15" max="16" width="11.140625" style="25" customWidth="1"/>
    <col min="17" max="17" width="11.85546875" style="25" customWidth="1"/>
    <col min="18" max="18" width="13" style="25" customWidth="1"/>
    <col min="19" max="19" width="29.5703125" style="44" customWidth="1"/>
    <col min="20" max="16384" width="9.140625" style="26"/>
  </cols>
  <sheetData>
    <row r="1" spans="1:19" s="21" customFormat="1" ht="30" customHeight="1" thickBot="1">
      <c r="A1" s="331"/>
      <c r="B1" s="385" t="s">
        <v>119</v>
      </c>
      <c r="C1" s="102"/>
      <c r="D1" s="103"/>
      <c r="E1" s="103"/>
      <c r="F1" s="103"/>
      <c r="G1" s="103"/>
      <c r="H1" s="104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</row>
    <row r="2" spans="1:19" s="22" customFormat="1">
      <c r="A2" s="282"/>
      <c r="B2" s="282" t="s">
        <v>87</v>
      </c>
      <c r="C2" s="332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</row>
    <row r="3" spans="1:19" s="409" customFormat="1" ht="12.75" customHeight="1">
      <c r="A3" s="581" t="s">
        <v>14</v>
      </c>
      <c r="B3" s="583" t="s">
        <v>3</v>
      </c>
      <c r="C3" s="427" t="s">
        <v>1</v>
      </c>
      <c r="D3" s="276" t="s">
        <v>199</v>
      </c>
      <c r="E3" s="276" t="s">
        <v>199</v>
      </c>
      <c r="F3" s="276" t="s">
        <v>199</v>
      </c>
      <c r="G3" s="276" t="s">
        <v>199</v>
      </c>
      <c r="H3" s="276" t="s">
        <v>199</v>
      </c>
      <c r="I3" s="276" t="s">
        <v>199</v>
      </c>
      <c r="J3" s="276" t="s">
        <v>199</v>
      </c>
      <c r="K3" s="276" t="s">
        <v>199</v>
      </c>
      <c r="L3" s="276" t="s">
        <v>199</v>
      </c>
      <c r="M3" s="276" t="s">
        <v>199</v>
      </c>
      <c r="N3" s="276" t="s">
        <v>199</v>
      </c>
      <c r="O3" s="276" t="s">
        <v>199</v>
      </c>
      <c r="P3" s="276" t="s">
        <v>199</v>
      </c>
      <c r="Q3" s="276" t="s">
        <v>199</v>
      </c>
      <c r="R3" s="276" t="s">
        <v>199</v>
      </c>
      <c r="S3" s="589" t="s">
        <v>0</v>
      </c>
    </row>
    <row r="4" spans="1:19" s="409" customFormat="1">
      <c r="A4" s="582"/>
      <c r="B4" s="583"/>
      <c r="C4" s="273"/>
      <c r="D4" s="274">
        <f>Dane!D15</f>
        <v>0</v>
      </c>
      <c r="E4" s="274">
        <f>Dane!E15</f>
        <v>1</v>
      </c>
      <c r="F4" s="274">
        <f>Dane!F15</f>
        <v>2</v>
      </c>
      <c r="G4" s="274">
        <f>Dane!G15</f>
        <v>3</v>
      </c>
      <c r="H4" s="274">
        <f>Dane!H15</f>
        <v>4</v>
      </c>
      <c r="I4" s="274">
        <f>Dane!I15</f>
        <v>5</v>
      </c>
      <c r="J4" s="274">
        <f>Dane!J15</f>
        <v>6</v>
      </c>
      <c r="K4" s="274">
        <f>Dane!K15</f>
        <v>7</v>
      </c>
      <c r="L4" s="274">
        <f>Dane!L15</f>
        <v>8</v>
      </c>
      <c r="M4" s="274">
        <f>Dane!M15</f>
        <v>9</v>
      </c>
      <c r="N4" s="274">
        <f>Dane!N15</f>
        <v>10</v>
      </c>
      <c r="O4" s="274">
        <f>Dane!O15</f>
        <v>11</v>
      </c>
      <c r="P4" s="274">
        <f>Dane!P15</f>
        <v>12</v>
      </c>
      <c r="Q4" s="274">
        <f>Dane!Q15</f>
        <v>13</v>
      </c>
      <c r="R4" s="274">
        <f>Dane!R15</f>
        <v>14</v>
      </c>
      <c r="S4" s="590"/>
    </row>
    <row r="5" spans="1:19" s="22" customFormat="1">
      <c r="A5" s="434">
        <v>1</v>
      </c>
      <c r="B5" s="228" t="s">
        <v>37</v>
      </c>
      <c r="C5" s="429" t="s">
        <v>6</v>
      </c>
      <c r="D5" s="291">
        <f>Dane!D45</f>
        <v>0</v>
      </c>
      <c r="E5" s="291">
        <f>Dane!E45</f>
        <v>0</v>
      </c>
      <c r="F5" s="291">
        <f>Dane!F45</f>
        <v>0</v>
      </c>
      <c r="G5" s="291">
        <f>Dane!G45</f>
        <v>0</v>
      </c>
      <c r="H5" s="291">
        <f>Dane!H45</f>
        <v>0</v>
      </c>
      <c r="I5" s="291">
        <f>Dane!I45</f>
        <v>0</v>
      </c>
      <c r="J5" s="291">
        <f>Dane!J45</f>
        <v>0</v>
      </c>
      <c r="K5" s="291">
        <f>Dane!K45</f>
        <v>0</v>
      </c>
      <c r="L5" s="291">
        <f>Dane!L45</f>
        <v>0</v>
      </c>
      <c r="M5" s="291">
        <f>Dane!M45</f>
        <v>0</v>
      </c>
      <c r="N5" s="291">
        <f>Dane!N45</f>
        <v>0</v>
      </c>
      <c r="O5" s="291">
        <f>Dane!O45</f>
        <v>0</v>
      </c>
      <c r="P5" s="291">
        <f>Dane!P45</f>
        <v>0</v>
      </c>
      <c r="Q5" s="291">
        <f>Dane!Q45</f>
        <v>0</v>
      </c>
      <c r="R5" s="291">
        <f>Dane!R45</f>
        <v>0</v>
      </c>
      <c r="S5" s="36"/>
    </row>
    <row r="6" spans="1:19" s="22" customFormat="1">
      <c r="A6" s="434">
        <v>2</v>
      </c>
      <c r="B6" s="228" t="s">
        <v>38</v>
      </c>
      <c r="C6" s="429" t="s">
        <v>6</v>
      </c>
      <c r="D6" s="292">
        <f>Dane!D50</f>
        <v>0</v>
      </c>
      <c r="E6" s="292">
        <f>Dane!E50</f>
        <v>0</v>
      </c>
      <c r="F6" s="292">
        <f>Dane!F50</f>
        <v>0</v>
      </c>
      <c r="G6" s="292">
        <f>Dane!G50</f>
        <v>0</v>
      </c>
      <c r="H6" s="292">
        <f>Dane!H50</f>
        <v>0</v>
      </c>
      <c r="I6" s="292">
        <f>Dane!I50</f>
        <v>0</v>
      </c>
      <c r="J6" s="292">
        <f>Dane!J50</f>
        <v>0</v>
      </c>
      <c r="K6" s="292">
        <f>Dane!K50</f>
        <v>0</v>
      </c>
      <c r="L6" s="292">
        <f>Dane!L50</f>
        <v>0</v>
      </c>
      <c r="M6" s="292">
        <f>Dane!M50</f>
        <v>0</v>
      </c>
      <c r="N6" s="292">
        <f>Dane!N50</f>
        <v>0</v>
      </c>
      <c r="O6" s="292">
        <f>Dane!O50</f>
        <v>0</v>
      </c>
      <c r="P6" s="292">
        <f>Dane!P50</f>
        <v>0</v>
      </c>
      <c r="Q6" s="292">
        <f>Dane!Q50</f>
        <v>0</v>
      </c>
      <c r="R6" s="292">
        <f>Dane!R50</f>
        <v>0</v>
      </c>
      <c r="S6" s="43"/>
    </row>
    <row r="7" spans="1:19">
      <c r="A7" s="434">
        <v>3</v>
      </c>
      <c r="B7" s="228" t="s">
        <v>39</v>
      </c>
      <c r="C7" s="429" t="s">
        <v>6</v>
      </c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43"/>
    </row>
    <row r="8" spans="1:19">
      <c r="A8" s="435" t="s">
        <v>78</v>
      </c>
      <c r="B8" s="436" t="s">
        <v>4</v>
      </c>
      <c r="C8" s="429" t="s">
        <v>6</v>
      </c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43"/>
    </row>
    <row r="9" spans="1:19">
      <c r="A9" s="435" t="s">
        <v>79</v>
      </c>
      <c r="B9" s="436" t="s">
        <v>202</v>
      </c>
      <c r="C9" s="429" t="s">
        <v>6</v>
      </c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43"/>
    </row>
    <row r="10" spans="1:19">
      <c r="A10" s="342"/>
      <c r="B10" s="343"/>
      <c r="C10" s="34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5"/>
    </row>
    <row r="11" spans="1:19" s="345" customFormat="1" ht="11.25" thickBot="1">
      <c r="C11" s="346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</row>
    <row r="12" spans="1:19" s="21" customFormat="1" ht="30" customHeight="1" thickBot="1">
      <c r="A12" s="345"/>
      <c r="B12" s="522" t="s">
        <v>322</v>
      </c>
      <c r="C12" s="523"/>
      <c r="D12" s="524"/>
      <c r="E12" s="525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</row>
    <row r="13" spans="1:19" s="282" customFormat="1" ht="13.5" customHeight="1">
      <c r="A13" s="345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53"/>
    </row>
    <row r="14" spans="1:19" s="345" customFormat="1">
      <c r="B14" s="282" t="s">
        <v>325</v>
      </c>
      <c r="C14" s="346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9"/>
    </row>
    <row r="15" spans="1:19" s="520" customFormat="1" ht="12.75" customHeight="1">
      <c r="A15" s="406" t="s">
        <v>14</v>
      </c>
      <c r="B15" s="406" t="s">
        <v>3</v>
      </c>
      <c r="C15" s="406" t="s">
        <v>1</v>
      </c>
      <c r="D15" s="276" t="s">
        <v>199</v>
      </c>
      <c r="E15" s="276" t="s">
        <v>199</v>
      </c>
      <c r="F15" s="276" t="s">
        <v>199</v>
      </c>
      <c r="G15" s="276" t="s">
        <v>199</v>
      </c>
      <c r="H15" s="276" t="s">
        <v>199</v>
      </c>
      <c r="I15" s="276" t="s">
        <v>199</v>
      </c>
      <c r="J15" s="276" t="s">
        <v>199</v>
      </c>
      <c r="K15" s="276" t="s">
        <v>199</v>
      </c>
      <c r="L15" s="276" t="s">
        <v>199</v>
      </c>
      <c r="M15" s="276" t="s">
        <v>199</v>
      </c>
      <c r="N15" s="276" t="s">
        <v>199</v>
      </c>
      <c r="O15" s="276" t="s">
        <v>199</v>
      </c>
      <c r="P15" s="276" t="s">
        <v>199</v>
      </c>
      <c r="Q15" s="276" t="s">
        <v>199</v>
      </c>
      <c r="R15" s="276" t="s">
        <v>199</v>
      </c>
      <c r="S15" s="423" t="s">
        <v>0</v>
      </c>
    </row>
    <row r="16" spans="1:19" s="520" customFormat="1">
      <c r="A16" s="424"/>
      <c r="B16" s="424"/>
      <c r="C16" s="425"/>
      <c r="D16" s="293">
        <f>D4</f>
        <v>0</v>
      </c>
      <c r="E16" s="293">
        <f t="shared" ref="E16:R16" si="0">E4</f>
        <v>1</v>
      </c>
      <c r="F16" s="293">
        <f t="shared" si="0"/>
        <v>2</v>
      </c>
      <c r="G16" s="293">
        <f t="shared" si="0"/>
        <v>3</v>
      </c>
      <c r="H16" s="293">
        <f t="shared" si="0"/>
        <v>4</v>
      </c>
      <c r="I16" s="293">
        <f t="shared" si="0"/>
        <v>5</v>
      </c>
      <c r="J16" s="293">
        <f t="shared" si="0"/>
        <v>6</v>
      </c>
      <c r="K16" s="293">
        <f t="shared" si="0"/>
        <v>7</v>
      </c>
      <c r="L16" s="293">
        <f t="shared" si="0"/>
        <v>8</v>
      </c>
      <c r="M16" s="293">
        <f t="shared" si="0"/>
        <v>9</v>
      </c>
      <c r="N16" s="293">
        <f t="shared" si="0"/>
        <v>10</v>
      </c>
      <c r="O16" s="293">
        <f t="shared" si="0"/>
        <v>11</v>
      </c>
      <c r="P16" s="293">
        <f t="shared" si="0"/>
        <v>12</v>
      </c>
      <c r="Q16" s="293">
        <f t="shared" si="0"/>
        <v>13</v>
      </c>
      <c r="R16" s="293">
        <f t="shared" si="0"/>
        <v>14</v>
      </c>
      <c r="S16" s="521"/>
    </row>
    <row r="17" spans="1:19">
      <c r="A17" s="515"/>
      <c r="B17" s="516" t="s">
        <v>323</v>
      </c>
      <c r="C17" s="517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9"/>
    </row>
    <row r="18" spans="1:19" s="44" customFormat="1">
      <c r="A18" s="440"/>
      <c r="B18" s="502"/>
      <c r="C18" s="512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64"/>
    </row>
    <row r="19" spans="1:19" s="22" customFormat="1">
      <c r="A19" s="503"/>
      <c r="B19" s="504"/>
      <c r="C19" s="513"/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6"/>
    </row>
    <row r="20" spans="1:19" s="22" customFormat="1">
      <c r="A20" s="456"/>
      <c r="B20" s="457" t="s">
        <v>60</v>
      </c>
      <c r="C20" s="415" t="s">
        <v>6</v>
      </c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64"/>
    </row>
    <row r="21" spans="1:19" s="345" customFormat="1">
      <c r="A21" s="470"/>
      <c r="B21" s="470" t="s">
        <v>330</v>
      </c>
      <c r="C21" s="415" t="s">
        <v>6</v>
      </c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8"/>
    </row>
    <row r="22" spans="1:19" s="345" customFormat="1">
      <c r="A22" s="470"/>
      <c r="B22" s="470" t="s">
        <v>254</v>
      </c>
      <c r="C22" s="415" t="s">
        <v>6</v>
      </c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8"/>
    </row>
    <row r="23" spans="1:19" s="345" customFormat="1">
      <c r="A23" s="470"/>
      <c r="B23" s="28" t="s">
        <v>324</v>
      </c>
      <c r="C23" s="415" t="s">
        <v>7</v>
      </c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7"/>
    </row>
    <row r="24" spans="1:19" s="345" customFormat="1">
      <c r="A24" s="470"/>
      <c r="B24" s="222" t="s">
        <v>326</v>
      </c>
      <c r="C24" s="415" t="s">
        <v>6</v>
      </c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7"/>
    </row>
    <row r="25" spans="1:19" s="345" customFormat="1">
      <c r="A25" s="470"/>
      <c r="B25" s="222" t="s">
        <v>327</v>
      </c>
      <c r="C25" s="415" t="s">
        <v>6</v>
      </c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7"/>
    </row>
    <row r="26" spans="1:19" s="345" customFormat="1">
      <c r="A26" s="470"/>
      <c r="B26" s="457" t="s">
        <v>151</v>
      </c>
      <c r="C26" s="415" t="s">
        <v>6</v>
      </c>
      <c r="D26" s="510">
        <f>D20*D$23</f>
        <v>0</v>
      </c>
      <c r="E26" s="510">
        <f t="shared" ref="E26:R26" si="1">E20*E$23</f>
        <v>0</v>
      </c>
      <c r="F26" s="510">
        <f t="shared" si="1"/>
        <v>0</v>
      </c>
      <c r="G26" s="510">
        <f t="shared" si="1"/>
        <v>0</v>
      </c>
      <c r="H26" s="510">
        <f t="shared" si="1"/>
        <v>0</v>
      </c>
      <c r="I26" s="510">
        <f t="shared" si="1"/>
        <v>0</v>
      </c>
      <c r="J26" s="510">
        <f t="shared" si="1"/>
        <v>0</v>
      </c>
      <c r="K26" s="510">
        <f t="shared" si="1"/>
        <v>0</v>
      </c>
      <c r="L26" s="510">
        <f t="shared" si="1"/>
        <v>0</v>
      </c>
      <c r="M26" s="510">
        <f t="shared" si="1"/>
        <v>0</v>
      </c>
      <c r="N26" s="510">
        <f t="shared" si="1"/>
        <v>0</v>
      </c>
      <c r="O26" s="510">
        <f t="shared" si="1"/>
        <v>0</v>
      </c>
      <c r="P26" s="510">
        <f t="shared" si="1"/>
        <v>0</v>
      </c>
      <c r="Q26" s="510">
        <f t="shared" si="1"/>
        <v>0</v>
      </c>
      <c r="R26" s="510">
        <f t="shared" si="1"/>
        <v>0</v>
      </c>
      <c r="S26" s="507"/>
    </row>
    <row r="27" spans="1:19" s="345" customFormat="1">
      <c r="A27" s="470"/>
      <c r="B27" s="470" t="s">
        <v>328</v>
      </c>
      <c r="C27" s="415" t="s">
        <v>6</v>
      </c>
      <c r="D27" s="510">
        <f t="shared" ref="D27:R28" si="2">D21*D$23</f>
        <v>0</v>
      </c>
      <c r="E27" s="510">
        <f t="shared" si="2"/>
        <v>0</v>
      </c>
      <c r="F27" s="510">
        <f t="shared" si="2"/>
        <v>0</v>
      </c>
      <c r="G27" s="510">
        <f t="shared" si="2"/>
        <v>0</v>
      </c>
      <c r="H27" s="510">
        <f t="shared" si="2"/>
        <v>0</v>
      </c>
      <c r="I27" s="510">
        <f t="shared" si="2"/>
        <v>0</v>
      </c>
      <c r="J27" s="510">
        <f t="shared" si="2"/>
        <v>0</v>
      </c>
      <c r="K27" s="510">
        <f t="shared" si="2"/>
        <v>0</v>
      </c>
      <c r="L27" s="510">
        <f t="shared" si="2"/>
        <v>0</v>
      </c>
      <c r="M27" s="510">
        <f t="shared" si="2"/>
        <v>0</v>
      </c>
      <c r="N27" s="510">
        <f t="shared" si="2"/>
        <v>0</v>
      </c>
      <c r="O27" s="510">
        <f t="shared" si="2"/>
        <v>0</v>
      </c>
      <c r="P27" s="510">
        <f t="shared" si="2"/>
        <v>0</v>
      </c>
      <c r="Q27" s="510">
        <f t="shared" si="2"/>
        <v>0</v>
      </c>
      <c r="R27" s="510">
        <f t="shared" si="2"/>
        <v>0</v>
      </c>
      <c r="S27" s="507"/>
    </row>
    <row r="28" spans="1:19" s="345" customFormat="1">
      <c r="A28" s="470"/>
      <c r="B28" s="470" t="s">
        <v>329</v>
      </c>
      <c r="C28" s="415" t="s">
        <v>6</v>
      </c>
      <c r="D28" s="510">
        <f t="shared" si="2"/>
        <v>0</v>
      </c>
      <c r="E28" s="510">
        <f t="shared" si="2"/>
        <v>0</v>
      </c>
      <c r="F28" s="510">
        <f t="shared" si="2"/>
        <v>0</v>
      </c>
      <c r="G28" s="510">
        <f t="shared" si="2"/>
        <v>0</v>
      </c>
      <c r="H28" s="510">
        <f t="shared" si="2"/>
        <v>0</v>
      </c>
      <c r="I28" s="510">
        <f t="shared" si="2"/>
        <v>0</v>
      </c>
      <c r="J28" s="510">
        <f t="shared" si="2"/>
        <v>0</v>
      </c>
      <c r="K28" s="510">
        <f t="shared" si="2"/>
        <v>0</v>
      </c>
      <c r="L28" s="510">
        <f t="shared" si="2"/>
        <v>0</v>
      </c>
      <c r="M28" s="510">
        <f t="shared" si="2"/>
        <v>0</v>
      </c>
      <c r="N28" s="510">
        <f t="shared" si="2"/>
        <v>0</v>
      </c>
      <c r="O28" s="510">
        <f t="shared" si="2"/>
        <v>0</v>
      </c>
      <c r="P28" s="510">
        <f t="shared" si="2"/>
        <v>0</v>
      </c>
      <c r="Q28" s="510">
        <f t="shared" si="2"/>
        <v>0</v>
      </c>
      <c r="R28" s="510">
        <f t="shared" si="2"/>
        <v>0</v>
      </c>
      <c r="S28" s="507"/>
    </row>
    <row r="29" spans="1:19" s="345" customFormat="1">
      <c r="B29" s="453" t="s">
        <v>331</v>
      </c>
      <c r="C29" s="514">
        <f>SUM(D26:R28)</f>
        <v>0</v>
      </c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511"/>
      <c r="S29" s="338"/>
    </row>
    <row r="30" spans="1:19" s="345" customFormat="1" ht="21">
      <c r="B30" s="453" t="s">
        <v>332</v>
      </c>
      <c r="C30" s="512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</row>
    <row r="31" spans="1:19" s="345" customFormat="1">
      <c r="B31" s="228" t="s">
        <v>333</v>
      </c>
      <c r="C31" s="439" t="e">
        <f>C29/C30</f>
        <v>#DIV/0!</v>
      </c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</row>
    <row r="32" spans="1:19" s="345" customFormat="1">
      <c r="C32" s="346"/>
      <c r="D32" s="338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</row>
    <row r="33" spans="1:19" s="345" customFormat="1">
      <c r="C33" s="346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</row>
    <row r="34" spans="1:19" s="345" customFormat="1">
      <c r="B34" s="282" t="s">
        <v>334</v>
      </c>
      <c r="C34" s="346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9"/>
    </row>
    <row r="35" spans="1:19" s="424" customFormat="1">
      <c r="A35" s="406" t="s">
        <v>14</v>
      </c>
      <c r="B35" s="406" t="s">
        <v>3</v>
      </c>
      <c r="C35" s="406" t="s">
        <v>1</v>
      </c>
      <c r="D35" s="276" t="s">
        <v>199</v>
      </c>
      <c r="E35" s="276" t="s">
        <v>199</v>
      </c>
      <c r="F35" s="276" t="s">
        <v>199</v>
      </c>
      <c r="G35" s="276" t="s">
        <v>199</v>
      </c>
      <c r="H35" s="276" t="s">
        <v>199</v>
      </c>
      <c r="I35" s="276" t="s">
        <v>199</v>
      </c>
      <c r="J35" s="276" t="s">
        <v>199</v>
      </c>
      <c r="K35" s="276" t="s">
        <v>199</v>
      </c>
      <c r="L35" s="276" t="s">
        <v>199</v>
      </c>
      <c r="M35" s="276" t="s">
        <v>199</v>
      </c>
      <c r="N35" s="276" t="s">
        <v>199</v>
      </c>
      <c r="O35" s="276" t="s">
        <v>199</v>
      </c>
      <c r="P35" s="276" t="s">
        <v>199</v>
      </c>
      <c r="Q35" s="276" t="s">
        <v>199</v>
      </c>
      <c r="R35" s="276" t="s">
        <v>199</v>
      </c>
      <c r="S35" s="423" t="s">
        <v>0</v>
      </c>
    </row>
    <row r="36" spans="1:19" s="424" customFormat="1">
      <c r="C36" s="425"/>
      <c r="D36" s="293">
        <f>D4</f>
        <v>0</v>
      </c>
      <c r="E36" s="293">
        <f t="shared" ref="E36:R36" si="3">E4</f>
        <v>1</v>
      </c>
      <c r="F36" s="293">
        <f t="shared" si="3"/>
        <v>2</v>
      </c>
      <c r="G36" s="293">
        <f t="shared" si="3"/>
        <v>3</v>
      </c>
      <c r="H36" s="293">
        <f t="shared" si="3"/>
        <v>4</v>
      </c>
      <c r="I36" s="293">
        <f t="shared" si="3"/>
        <v>5</v>
      </c>
      <c r="J36" s="293">
        <f t="shared" si="3"/>
        <v>6</v>
      </c>
      <c r="K36" s="293">
        <f t="shared" si="3"/>
        <v>7</v>
      </c>
      <c r="L36" s="293">
        <f t="shared" si="3"/>
        <v>8</v>
      </c>
      <c r="M36" s="293">
        <f t="shared" si="3"/>
        <v>9</v>
      </c>
      <c r="N36" s="293">
        <f t="shared" si="3"/>
        <v>10</v>
      </c>
      <c r="O36" s="293">
        <f t="shared" si="3"/>
        <v>11</v>
      </c>
      <c r="P36" s="293">
        <f t="shared" si="3"/>
        <v>12</v>
      </c>
      <c r="Q36" s="293">
        <f t="shared" si="3"/>
        <v>13</v>
      </c>
      <c r="R36" s="293">
        <f t="shared" si="3"/>
        <v>14</v>
      </c>
      <c r="S36" s="521"/>
    </row>
    <row r="37" spans="1:19" s="345" customFormat="1">
      <c r="A37" s="515"/>
      <c r="B37" s="516" t="s">
        <v>323</v>
      </c>
      <c r="C37" s="517"/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9"/>
    </row>
    <row r="38" spans="1:19" s="345" customFormat="1">
      <c r="A38" s="440"/>
      <c r="B38" s="502"/>
      <c r="C38" s="512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64"/>
    </row>
    <row r="39" spans="1:19" s="345" customFormat="1">
      <c r="A39" s="503"/>
      <c r="B39" s="504"/>
      <c r="C39" s="513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505"/>
      <c r="S39" s="506"/>
    </row>
    <row r="40" spans="1:19" s="345" customFormat="1">
      <c r="A40" s="456"/>
      <c r="B40" s="457" t="s">
        <v>60</v>
      </c>
      <c r="C40" s="415" t="s">
        <v>6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64"/>
    </row>
    <row r="41" spans="1:19" s="345" customFormat="1">
      <c r="A41" s="470"/>
      <c r="B41" s="470" t="s">
        <v>330</v>
      </c>
      <c r="C41" s="415" t="s">
        <v>6</v>
      </c>
      <c r="D41" s="509"/>
      <c r="E41" s="509"/>
      <c r="F41" s="509"/>
      <c r="G41" s="509"/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8"/>
    </row>
    <row r="42" spans="1:19" s="345" customFormat="1">
      <c r="A42" s="470"/>
      <c r="B42" s="470" t="s">
        <v>254</v>
      </c>
      <c r="C42" s="415" t="s">
        <v>6</v>
      </c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8"/>
    </row>
    <row r="43" spans="1:19" s="345" customFormat="1">
      <c r="A43" s="470"/>
      <c r="B43" s="28" t="s">
        <v>324</v>
      </c>
      <c r="C43" s="415" t="s">
        <v>7</v>
      </c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09"/>
      <c r="R43" s="509"/>
      <c r="S43" s="507"/>
    </row>
    <row r="44" spans="1:19" s="345" customFormat="1">
      <c r="A44" s="470"/>
      <c r="B44" s="222" t="s">
        <v>326</v>
      </c>
      <c r="C44" s="415" t="s">
        <v>6</v>
      </c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509"/>
      <c r="S44" s="507"/>
    </row>
    <row r="45" spans="1:19" s="345" customFormat="1">
      <c r="A45" s="470"/>
      <c r="B45" s="222" t="s">
        <v>327</v>
      </c>
      <c r="C45" s="415" t="s">
        <v>6</v>
      </c>
      <c r="D45" s="509"/>
      <c r="E45" s="509"/>
      <c r="F45" s="509"/>
      <c r="G45" s="509"/>
      <c r="H45" s="509"/>
      <c r="I45" s="509"/>
      <c r="J45" s="509"/>
      <c r="K45" s="509"/>
      <c r="L45" s="509"/>
      <c r="M45" s="509"/>
      <c r="N45" s="509"/>
      <c r="O45" s="509"/>
      <c r="P45" s="509"/>
      <c r="Q45" s="509"/>
      <c r="R45" s="509"/>
      <c r="S45" s="507"/>
    </row>
    <row r="46" spans="1:19" s="345" customFormat="1">
      <c r="A46" s="470"/>
      <c r="B46" s="457" t="s">
        <v>151</v>
      </c>
      <c r="C46" s="415" t="s">
        <v>6</v>
      </c>
      <c r="D46" s="510">
        <f>D40*D$43</f>
        <v>0</v>
      </c>
      <c r="E46" s="510">
        <f t="shared" ref="E46:R46" si="4">E40*E$43</f>
        <v>0</v>
      </c>
      <c r="F46" s="510">
        <f t="shared" si="4"/>
        <v>0</v>
      </c>
      <c r="G46" s="510">
        <f t="shared" si="4"/>
        <v>0</v>
      </c>
      <c r="H46" s="510">
        <f t="shared" si="4"/>
        <v>0</v>
      </c>
      <c r="I46" s="510">
        <f t="shared" si="4"/>
        <v>0</v>
      </c>
      <c r="J46" s="510">
        <f t="shared" si="4"/>
        <v>0</v>
      </c>
      <c r="K46" s="510">
        <f t="shared" si="4"/>
        <v>0</v>
      </c>
      <c r="L46" s="510">
        <f t="shared" si="4"/>
        <v>0</v>
      </c>
      <c r="M46" s="510">
        <f t="shared" si="4"/>
        <v>0</v>
      </c>
      <c r="N46" s="510">
        <f t="shared" si="4"/>
        <v>0</v>
      </c>
      <c r="O46" s="510">
        <f t="shared" si="4"/>
        <v>0</v>
      </c>
      <c r="P46" s="510">
        <f t="shared" si="4"/>
        <v>0</v>
      </c>
      <c r="Q46" s="510">
        <f t="shared" si="4"/>
        <v>0</v>
      </c>
      <c r="R46" s="510">
        <f t="shared" si="4"/>
        <v>0</v>
      </c>
      <c r="S46" s="507"/>
    </row>
    <row r="47" spans="1:19" s="345" customFormat="1">
      <c r="A47" s="470"/>
      <c r="B47" s="470" t="s">
        <v>328</v>
      </c>
      <c r="C47" s="415" t="s">
        <v>6</v>
      </c>
      <c r="D47" s="510">
        <f t="shared" ref="D47:R48" si="5">D41*D$43</f>
        <v>0</v>
      </c>
      <c r="E47" s="510">
        <f t="shared" si="5"/>
        <v>0</v>
      </c>
      <c r="F47" s="510">
        <f t="shared" si="5"/>
        <v>0</v>
      </c>
      <c r="G47" s="510">
        <f t="shared" si="5"/>
        <v>0</v>
      </c>
      <c r="H47" s="510">
        <f t="shared" si="5"/>
        <v>0</v>
      </c>
      <c r="I47" s="510">
        <f t="shared" si="5"/>
        <v>0</v>
      </c>
      <c r="J47" s="510">
        <f t="shared" si="5"/>
        <v>0</v>
      </c>
      <c r="K47" s="510">
        <f t="shared" si="5"/>
        <v>0</v>
      </c>
      <c r="L47" s="510">
        <f t="shared" si="5"/>
        <v>0</v>
      </c>
      <c r="M47" s="510">
        <f t="shared" si="5"/>
        <v>0</v>
      </c>
      <c r="N47" s="510">
        <f t="shared" si="5"/>
        <v>0</v>
      </c>
      <c r="O47" s="510">
        <f t="shared" si="5"/>
        <v>0</v>
      </c>
      <c r="P47" s="510">
        <f t="shared" si="5"/>
        <v>0</v>
      </c>
      <c r="Q47" s="510">
        <f t="shared" si="5"/>
        <v>0</v>
      </c>
      <c r="R47" s="510">
        <f t="shared" si="5"/>
        <v>0</v>
      </c>
      <c r="S47" s="507"/>
    </row>
    <row r="48" spans="1:19" s="345" customFormat="1">
      <c r="A48" s="470"/>
      <c r="B48" s="470" t="s">
        <v>329</v>
      </c>
      <c r="C48" s="415" t="s">
        <v>6</v>
      </c>
      <c r="D48" s="510">
        <f t="shared" si="5"/>
        <v>0</v>
      </c>
      <c r="E48" s="510">
        <f t="shared" si="5"/>
        <v>0</v>
      </c>
      <c r="F48" s="510">
        <f t="shared" si="5"/>
        <v>0</v>
      </c>
      <c r="G48" s="510">
        <f t="shared" si="5"/>
        <v>0</v>
      </c>
      <c r="H48" s="510">
        <f t="shared" si="5"/>
        <v>0</v>
      </c>
      <c r="I48" s="510">
        <f t="shared" si="5"/>
        <v>0</v>
      </c>
      <c r="J48" s="510">
        <f t="shared" si="5"/>
        <v>0</v>
      </c>
      <c r="K48" s="510">
        <f t="shared" si="5"/>
        <v>0</v>
      </c>
      <c r="L48" s="510">
        <f t="shared" si="5"/>
        <v>0</v>
      </c>
      <c r="M48" s="510">
        <f t="shared" si="5"/>
        <v>0</v>
      </c>
      <c r="N48" s="510">
        <f t="shared" si="5"/>
        <v>0</v>
      </c>
      <c r="O48" s="510">
        <f t="shared" si="5"/>
        <v>0</v>
      </c>
      <c r="P48" s="510">
        <f t="shared" si="5"/>
        <v>0</v>
      </c>
      <c r="Q48" s="510">
        <f t="shared" si="5"/>
        <v>0</v>
      </c>
      <c r="R48" s="510">
        <f t="shared" si="5"/>
        <v>0</v>
      </c>
      <c r="S48" s="507"/>
    </row>
    <row r="49" spans="1:19" s="345" customFormat="1">
      <c r="B49" s="453" t="s">
        <v>331</v>
      </c>
      <c r="C49" s="514">
        <f>SUM(D46:R48)</f>
        <v>0</v>
      </c>
      <c r="D49" s="511"/>
      <c r="E49" s="511"/>
      <c r="F49" s="511"/>
      <c r="G49" s="511"/>
      <c r="H49" s="511"/>
      <c r="I49" s="511"/>
      <c r="J49" s="511"/>
      <c r="K49" s="511"/>
      <c r="L49" s="511"/>
      <c r="M49" s="511"/>
      <c r="N49" s="511"/>
      <c r="O49" s="511"/>
      <c r="P49" s="511"/>
      <c r="Q49" s="511"/>
      <c r="R49" s="511"/>
      <c r="S49" s="338"/>
    </row>
    <row r="50" spans="1:19" s="345" customFormat="1" ht="21">
      <c r="B50" s="453" t="s">
        <v>332</v>
      </c>
      <c r="C50" s="512"/>
      <c r="D50" s="338"/>
      <c r="E50" s="338"/>
      <c r="F50" s="338"/>
      <c r="G50" s="338"/>
      <c r="H50" s="338"/>
      <c r="I50" s="338"/>
      <c r="J50" s="338"/>
      <c r="K50" s="338"/>
      <c r="L50" s="338"/>
      <c r="M50" s="338"/>
      <c r="N50" s="338"/>
      <c r="O50" s="338"/>
      <c r="P50" s="338"/>
      <c r="Q50" s="338"/>
      <c r="R50" s="338"/>
      <c r="S50" s="338"/>
    </row>
    <row r="51" spans="1:19" s="345" customFormat="1">
      <c r="B51" s="228" t="s">
        <v>335</v>
      </c>
      <c r="C51" s="439" t="e">
        <f>C49/C50</f>
        <v>#DIV/0!</v>
      </c>
      <c r="D51" s="338"/>
      <c r="E51" s="338"/>
      <c r="F51" s="338"/>
      <c r="G51" s="338"/>
      <c r="H51" s="338"/>
      <c r="I51" s="338"/>
      <c r="J51" s="338"/>
      <c r="K51" s="338"/>
      <c r="L51" s="338"/>
      <c r="M51" s="338"/>
      <c r="N51" s="338"/>
      <c r="O51" s="338"/>
      <c r="P51" s="338"/>
      <c r="Q51" s="338"/>
      <c r="R51" s="338"/>
      <c r="S51" s="338"/>
    </row>
    <row r="52" spans="1:19" s="345" customFormat="1">
      <c r="C52" s="346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8"/>
      <c r="P52" s="338"/>
      <c r="Q52" s="338"/>
      <c r="R52" s="338"/>
      <c r="S52" s="338"/>
    </row>
    <row r="53" spans="1:19" s="345" customFormat="1">
      <c r="C53" s="346"/>
      <c r="D53" s="338"/>
      <c r="E53" s="338"/>
      <c r="F53" s="338"/>
      <c r="G53" s="338"/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  <c r="S53" s="338"/>
    </row>
    <row r="54" spans="1:19" s="345" customFormat="1">
      <c r="B54" s="282" t="s">
        <v>336</v>
      </c>
      <c r="C54" s="346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  <c r="S54" s="339"/>
    </row>
    <row r="55" spans="1:19" s="424" customFormat="1">
      <c r="A55" s="406" t="s">
        <v>14</v>
      </c>
      <c r="B55" s="406" t="s">
        <v>3</v>
      </c>
      <c r="C55" s="406" t="s">
        <v>1</v>
      </c>
      <c r="D55" s="276" t="s">
        <v>199</v>
      </c>
      <c r="E55" s="276" t="s">
        <v>199</v>
      </c>
      <c r="F55" s="276" t="s">
        <v>199</v>
      </c>
      <c r="G55" s="276" t="s">
        <v>199</v>
      </c>
      <c r="H55" s="276" t="s">
        <v>199</v>
      </c>
      <c r="I55" s="276" t="s">
        <v>199</v>
      </c>
      <c r="J55" s="276" t="s">
        <v>199</v>
      </c>
      <c r="K55" s="276" t="s">
        <v>199</v>
      </c>
      <c r="L55" s="276" t="s">
        <v>199</v>
      </c>
      <c r="M55" s="276" t="s">
        <v>199</v>
      </c>
      <c r="N55" s="276" t="s">
        <v>199</v>
      </c>
      <c r="O55" s="276" t="s">
        <v>199</v>
      </c>
      <c r="P55" s="276" t="s">
        <v>199</v>
      </c>
      <c r="Q55" s="276" t="s">
        <v>199</v>
      </c>
      <c r="R55" s="276" t="s">
        <v>199</v>
      </c>
      <c r="S55" s="423" t="s">
        <v>0</v>
      </c>
    </row>
    <row r="56" spans="1:19" s="424" customFormat="1">
      <c r="C56" s="425"/>
      <c r="D56" s="293">
        <f>D4</f>
        <v>0</v>
      </c>
      <c r="E56" s="293">
        <f t="shared" ref="E56:R56" si="6">E4</f>
        <v>1</v>
      </c>
      <c r="F56" s="293">
        <f t="shared" si="6"/>
        <v>2</v>
      </c>
      <c r="G56" s="293">
        <f t="shared" si="6"/>
        <v>3</v>
      </c>
      <c r="H56" s="293">
        <f t="shared" si="6"/>
        <v>4</v>
      </c>
      <c r="I56" s="293">
        <f t="shared" si="6"/>
        <v>5</v>
      </c>
      <c r="J56" s="293">
        <f t="shared" si="6"/>
        <v>6</v>
      </c>
      <c r="K56" s="293">
        <f t="shared" si="6"/>
        <v>7</v>
      </c>
      <c r="L56" s="293">
        <f t="shared" si="6"/>
        <v>8</v>
      </c>
      <c r="M56" s="293">
        <f t="shared" si="6"/>
        <v>9</v>
      </c>
      <c r="N56" s="293">
        <f t="shared" si="6"/>
        <v>10</v>
      </c>
      <c r="O56" s="293">
        <f t="shared" si="6"/>
        <v>11</v>
      </c>
      <c r="P56" s="293">
        <f t="shared" si="6"/>
        <v>12</v>
      </c>
      <c r="Q56" s="293">
        <f t="shared" si="6"/>
        <v>13</v>
      </c>
      <c r="R56" s="293">
        <f t="shared" si="6"/>
        <v>14</v>
      </c>
      <c r="S56" s="521"/>
    </row>
    <row r="57" spans="1:19" s="345" customFormat="1">
      <c r="A57" s="515"/>
      <c r="B57" s="516" t="s">
        <v>323</v>
      </c>
      <c r="C57" s="517"/>
      <c r="D57" s="518"/>
      <c r="E57" s="518"/>
      <c r="F57" s="518"/>
      <c r="G57" s="518"/>
      <c r="H57" s="518"/>
      <c r="I57" s="518"/>
      <c r="J57" s="518"/>
      <c r="K57" s="518"/>
      <c r="L57" s="518"/>
      <c r="M57" s="518"/>
      <c r="N57" s="518"/>
      <c r="O57" s="518"/>
      <c r="P57" s="518"/>
      <c r="Q57" s="518"/>
      <c r="R57" s="518"/>
      <c r="S57" s="519"/>
    </row>
    <row r="58" spans="1:19" s="345" customFormat="1">
      <c r="A58" s="440"/>
      <c r="B58" s="502"/>
      <c r="C58" s="512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64"/>
    </row>
    <row r="59" spans="1:19" s="345" customFormat="1">
      <c r="A59" s="503"/>
      <c r="B59" s="504"/>
      <c r="C59" s="513"/>
      <c r="D59" s="505"/>
      <c r="E59" s="505"/>
      <c r="F59" s="505"/>
      <c r="G59" s="505"/>
      <c r="H59" s="505"/>
      <c r="I59" s="505"/>
      <c r="J59" s="505"/>
      <c r="K59" s="505"/>
      <c r="L59" s="505"/>
      <c r="M59" s="505"/>
      <c r="N59" s="505"/>
      <c r="O59" s="505"/>
      <c r="P59" s="505"/>
      <c r="Q59" s="505"/>
      <c r="R59" s="505"/>
      <c r="S59" s="506"/>
    </row>
    <row r="60" spans="1:19" s="345" customFormat="1">
      <c r="A60" s="456"/>
      <c r="B60" s="457" t="s">
        <v>60</v>
      </c>
      <c r="C60" s="415" t="s">
        <v>6</v>
      </c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64"/>
    </row>
    <row r="61" spans="1:19" s="345" customFormat="1">
      <c r="A61" s="470"/>
      <c r="B61" s="470" t="s">
        <v>330</v>
      </c>
      <c r="C61" s="415" t="s">
        <v>6</v>
      </c>
      <c r="D61" s="509"/>
      <c r="E61" s="509"/>
      <c r="F61" s="509"/>
      <c r="G61" s="509"/>
      <c r="H61" s="509"/>
      <c r="I61" s="509"/>
      <c r="J61" s="509"/>
      <c r="K61" s="509"/>
      <c r="L61" s="509"/>
      <c r="M61" s="509"/>
      <c r="N61" s="509"/>
      <c r="O61" s="509"/>
      <c r="P61" s="509"/>
      <c r="Q61" s="509"/>
      <c r="R61" s="509"/>
      <c r="S61" s="508"/>
    </row>
    <row r="62" spans="1:19" s="345" customFormat="1">
      <c r="A62" s="470"/>
      <c r="B62" s="470" t="s">
        <v>254</v>
      </c>
      <c r="C62" s="415" t="s">
        <v>6</v>
      </c>
      <c r="D62" s="509"/>
      <c r="E62" s="509"/>
      <c r="F62" s="509"/>
      <c r="G62" s="509"/>
      <c r="H62" s="509"/>
      <c r="I62" s="509"/>
      <c r="J62" s="509"/>
      <c r="K62" s="509"/>
      <c r="L62" s="509"/>
      <c r="M62" s="509"/>
      <c r="N62" s="509"/>
      <c r="O62" s="509"/>
      <c r="P62" s="509"/>
      <c r="Q62" s="509"/>
      <c r="R62" s="509"/>
      <c r="S62" s="508"/>
    </row>
    <row r="63" spans="1:19" s="345" customFormat="1">
      <c r="A63" s="470"/>
      <c r="B63" s="28" t="s">
        <v>324</v>
      </c>
      <c r="C63" s="415" t="s">
        <v>7</v>
      </c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509"/>
      <c r="Q63" s="509"/>
      <c r="R63" s="509"/>
      <c r="S63" s="507"/>
    </row>
    <row r="64" spans="1:19" s="345" customFormat="1">
      <c r="A64" s="470"/>
      <c r="B64" s="222" t="s">
        <v>326</v>
      </c>
      <c r="C64" s="415" t="s">
        <v>6</v>
      </c>
      <c r="D64" s="509"/>
      <c r="E64" s="509"/>
      <c r="F64" s="509"/>
      <c r="G64" s="509"/>
      <c r="H64" s="509"/>
      <c r="I64" s="509"/>
      <c r="J64" s="509"/>
      <c r="K64" s="509"/>
      <c r="L64" s="509"/>
      <c r="M64" s="509"/>
      <c r="N64" s="509"/>
      <c r="O64" s="509"/>
      <c r="P64" s="509"/>
      <c r="Q64" s="509"/>
      <c r="R64" s="509"/>
      <c r="S64" s="507"/>
    </row>
    <row r="65" spans="1:19" s="345" customFormat="1">
      <c r="A65" s="470"/>
      <c r="B65" s="222" t="s">
        <v>327</v>
      </c>
      <c r="C65" s="415" t="s">
        <v>6</v>
      </c>
      <c r="D65" s="509"/>
      <c r="E65" s="509"/>
      <c r="F65" s="509"/>
      <c r="G65" s="509"/>
      <c r="H65" s="509"/>
      <c r="I65" s="509"/>
      <c r="J65" s="509"/>
      <c r="K65" s="509"/>
      <c r="L65" s="509"/>
      <c r="M65" s="509"/>
      <c r="N65" s="509"/>
      <c r="O65" s="509"/>
      <c r="P65" s="509"/>
      <c r="Q65" s="509"/>
      <c r="R65" s="509"/>
      <c r="S65" s="507"/>
    </row>
    <row r="66" spans="1:19" s="345" customFormat="1">
      <c r="A66" s="470"/>
      <c r="B66" s="457" t="s">
        <v>151</v>
      </c>
      <c r="C66" s="415" t="s">
        <v>6</v>
      </c>
      <c r="D66" s="510">
        <f>D60*D$63</f>
        <v>0</v>
      </c>
      <c r="E66" s="510">
        <f t="shared" ref="E66:R66" si="7">E60*E$63</f>
        <v>0</v>
      </c>
      <c r="F66" s="510">
        <f t="shared" si="7"/>
        <v>0</v>
      </c>
      <c r="G66" s="510">
        <f t="shared" si="7"/>
        <v>0</v>
      </c>
      <c r="H66" s="510">
        <f t="shared" si="7"/>
        <v>0</v>
      </c>
      <c r="I66" s="510">
        <f t="shared" si="7"/>
        <v>0</v>
      </c>
      <c r="J66" s="510">
        <f t="shared" si="7"/>
        <v>0</v>
      </c>
      <c r="K66" s="510">
        <f t="shared" si="7"/>
        <v>0</v>
      </c>
      <c r="L66" s="510">
        <f t="shared" si="7"/>
        <v>0</v>
      </c>
      <c r="M66" s="510">
        <f t="shared" si="7"/>
        <v>0</v>
      </c>
      <c r="N66" s="510">
        <f t="shared" si="7"/>
        <v>0</v>
      </c>
      <c r="O66" s="510">
        <f t="shared" si="7"/>
        <v>0</v>
      </c>
      <c r="P66" s="510">
        <f t="shared" si="7"/>
        <v>0</v>
      </c>
      <c r="Q66" s="510">
        <f t="shared" si="7"/>
        <v>0</v>
      </c>
      <c r="R66" s="510">
        <f t="shared" si="7"/>
        <v>0</v>
      </c>
      <c r="S66" s="507"/>
    </row>
    <row r="67" spans="1:19" s="345" customFormat="1">
      <c r="A67" s="470"/>
      <c r="B67" s="470" t="s">
        <v>328</v>
      </c>
      <c r="C67" s="415" t="s">
        <v>6</v>
      </c>
      <c r="D67" s="510">
        <f t="shared" ref="D67:R68" si="8">D61*D$63</f>
        <v>0</v>
      </c>
      <c r="E67" s="510">
        <f t="shared" si="8"/>
        <v>0</v>
      </c>
      <c r="F67" s="510">
        <f t="shared" si="8"/>
        <v>0</v>
      </c>
      <c r="G67" s="510">
        <f t="shared" si="8"/>
        <v>0</v>
      </c>
      <c r="H67" s="510">
        <f t="shared" si="8"/>
        <v>0</v>
      </c>
      <c r="I67" s="510">
        <f t="shared" si="8"/>
        <v>0</v>
      </c>
      <c r="J67" s="510">
        <f t="shared" si="8"/>
        <v>0</v>
      </c>
      <c r="K67" s="510">
        <f t="shared" si="8"/>
        <v>0</v>
      </c>
      <c r="L67" s="510">
        <f t="shared" si="8"/>
        <v>0</v>
      </c>
      <c r="M67" s="510">
        <f t="shared" si="8"/>
        <v>0</v>
      </c>
      <c r="N67" s="510">
        <f t="shared" si="8"/>
        <v>0</v>
      </c>
      <c r="O67" s="510">
        <f t="shared" si="8"/>
        <v>0</v>
      </c>
      <c r="P67" s="510">
        <f t="shared" si="8"/>
        <v>0</v>
      </c>
      <c r="Q67" s="510">
        <f t="shared" si="8"/>
        <v>0</v>
      </c>
      <c r="R67" s="510">
        <f t="shared" si="8"/>
        <v>0</v>
      </c>
      <c r="S67" s="507"/>
    </row>
    <row r="68" spans="1:19" s="345" customFormat="1">
      <c r="A68" s="470"/>
      <c r="B68" s="470" t="s">
        <v>329</v>
      </c>
      <c r="C68" s="415" t="s">
        <v>6</v>
      </c>
      <c r="D68" s="510">
        <f t="shared" si="8"/>
        <v>0</v>
      </c>
      <c r="E68" s="510">
        <f t="shared" si="8"/>
        <v>0</v>
      </c>
      <c r="F68" s="510">
        <f t="shared" si="8"/>
        <v>0</v>
      </c>
      <c r="G68" s="510">
        <f t="shared" si="8"/>
        <v>0</v>
      </c>
      <c r="H68" s="510">
        <f t="shared" si="8"/>
        <v>0</v>
      </c>
      <c r="I68" s="510">
        <f t="shared" si="8"/>
        <v>0</v>
      </c>
      <c r="J68" s="510">
        <f t="shared" si="8"/>
        <v>0</v>
      </c>
      <c r="K68" s="510">
        <f t="shared" si="8"/>
        <v>0</v>
      </c>
      <c r="L68" s="510">
        <f t="shared" si="8"/>
        <v>0</v>
      </c>
      <c r="M68" s="510">
        <f t="shared" si="8"/>
        <v>0</v>
      </c>
      <c r="N68" s="510">
        <f t="shared" si="8"/>
        <v>0</v>
      </c>
      <c r="O68" s="510">
        <f t="shared" si="8"/>
        <v>0</v>
      </c>
      <c r="P68" s="510">
        <f t="shared" si="8"/>
        <v>0</v>
      </c>
      <c r="Q68" s="510">
        <f t="shared" si="8"/>
        <v>0</v>
      </c>
      <c r="R68" s="510">
        <f t="shared" si="8"/>
        <v>0</v>
      </c>
      <c r="S68" s="507"/>
    </row>
    <row r="69" spans="1:19" s="345" customFormat="1">
      <c r="B69" s="453" t="s">
        <v>331</v>
      </c>
      <c r="C69" s="514">
        <f>SUM(D66:R68)</f>
        <v>0</v>
      </c>
      <c r="D69" s="511"/>
      <c r="E69" s="511"/>
      <c r="F69" s="511"/>
      <c r="G69" s="511"/>
      <c r="H69" s="511"/>
      <c r="I69" s="511"/>
      <c r="J69" s="511"/>
      <c r="K69" s="511"/>
      <c r="L69" s="511"/>
      <c r="M69" s="511"/>
      <c r="N69" s="511"/>
      <c r="O69" s="511"/>
      <c r="P69" s="511"/>
      <c r="Q69" s="511"/>
      <c r="R69" s="511"/>
      <c r="S69" s="338"/>
    </row>
    <row r="70" spans="1:19" s="345" customFormat="1" ht="21">
      <c r="B70" s="453" t="s">
        <v>332</v>
      </c>
      <c r="C70" s="512"/>
      <c r="D70" s="338"/>
      <c r="E70" s="338"/>
      <c r="F70" s="338"/>
      <c r="G70" s="338"/>
      <c r="H70" s="338"/>
      <c r="I70" s="338"/>
      <c r="J70" s="338"/>
      <c r="K70" s="338"/>
      <c r="L70" s="338"/>
      <c r="M70" s="338"/>
      <c r="N70" s="338"/>
      <c r="O70" s="338"/>
      <c r="P70" s="338"/>
      <c r="Q70" s="338"/>
      <c r="R70" s="338"/>
      <c r="S70" s="338"/>
    </row>
    <row r="71" spans="1:19" s="345" customFormat="1">
      <c r="B71" s="228" t="s">
        <v>337</v>
      </c>
      <c r="C71" s="439" t="e">
        <f>C69/C70</f>
        <v>#DIV/0!</v>
      </c>
      <c r="D71" s="338"/>
      <c r="E71" s="338"/>
      <c r="F71" s="338"/>
      <c r="G71" s="338"/>
      <c r="H71" s="338"/>
      <c r="I71" s="338"/>
      <c r="J71" s="338"/>
      <c r="K71" s="338"/>
      <c r="L71" s="338"/>
      <c r="M71" s="338"/>
      <c r="N71" s="338"/>
      <c r="O71" s="338"/>
      <c r="P71" s="338"/>
      <c r="Q71" s="338"/>
      <c r="R71" s="338"/>
      <c r="S71" s="338"/>
    </row>
    <row r="72" spans="1:19" s="345" customFormat="1">
      <c r="C72" s="346"/>
      <c r="D72" s="338"/>
      <c r="E72" s="338"/>
      <c r="F72" s="338"/>
      <c r="G72" s="338"/>
      <c r="H72" s="338"/>
      <c r="I72" s="338"/>
      <c r="J72" s="338"/>
      <c r="K72" s="338"/>
      <c r="L72" s="338"/>
      <c r="M72" s="338"/>
      <c r="N72" s="338"/>
      <c r="O72" s="338"/>
      <c r="P72" s="338"/>
      <c r="Q72" s="338"/>
      <c r="R72" s="338"/>
      <c r="S72" s="338"/>
    </row>
    <row r="73" spans="1:19" s="345" customFormat="1" ht="11.25" thickBot="1">
      <c r="C73" s="346"/>
      <c r="D73" s="338"/>
      <c r="E73" s="338"/>
      <c r="F73" s="338"/>
      <c r="G73" s="338"/>
      <c r="H73" s="338"/>
      <c r="I73" s="338"/>
      <c r="J73" s="338"/>
      <c r="K73" s="338"/>
      <c r="L73" s="338"/>
      <c r="M73" s="338"/>
      <c r="N73" s="338"/>
      <c r="O73" s="338"/>
      <c r="P73" s="338"/>
      <c r="Q73" s="338"/>
      <c r="R73" s="338"/>
      <c r="S73" s="338"/>
    </row>
    <row r="74" spans="1:19" s="21" customFormat="1" ht="30" customHeight="1" thickBot="1">
      <c r="A74" s="345"/>
      <c r="B74" s="491" t="s">
        <v>126</v>
      </c>
      <c r="C74" s="102"/>
      <c r="D74" s="103"/>
      <c r="E74" s="104"/>
      <c r="F74" s="338"/>
      <c r="G74" s="338"/>
      <c r="H74" s="338"/>
      <c r="I74" s="338"/>
      <c r="J74" s="338"/>
      <c r="K74" s="338"/>
      <c r="L74" s="338"/>
      <c r="M74" s="338"/>
      <c r="N74" s="338"/>
      <c r="O74" s="338"/>
      <c r="P74" s="338"/>
      <c r="Q74" s="338"/>
      <c r="R74" s="338"/>
      <c r="S74" s="338"/>
    </row>
    <row r="75" spans="1:19" s="282" customFormat="1" ht="13.5" customHeight="1">
      <c r="A75" s="345"/>
      <c r="B75" s="333"/>
      <c r="C75" s="333"/>
      <c r="D75" s="333"/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Q75" s="333"/>
      <c r="R75" s="333"/>
      <c r="S75" s="353"/>
    </row>
    <row r="76" spans="1:19" s="345" customFormat="1">
      <c r="B76" s="282" t="s">
        <v>92</v>
      </c>
      <c r="C76" s="346"/>
      <c r="D76" s="338"/>
      <c r="E76" s="338"/>
      <c r="F76" s="338"/>
      <c r="G76" s="338"/>
      <c r="H76" s="338"/>
      <c r="I76" s="338"/>
      <c r="J76" s="338"/>
      <c r="K76" s="338"/>
      <c r="L76" s="338"/>
      <c r="M76" s="338"/>
      <c r="N76" s="338"/>
      <c r="O76" s="338"/>
      <c r="P76" s="338"/>
      <c r="Q76" s="338"/>
      <c r="R76" s="338"/>
      <c r="S76" s="339"/>
    </row>
    <row r="77" spans="1:19" s="409" customFormat="1" ht="12.75" customHeight="1">
      <c r="A77" s="581" t="s">
        <v>14</v>
      </c>
      <c r="B77" s="583" t="s">
        <v>3</v>
      </c>
      <c r="C77" s="581" t="s">
        <v>1</v>
      </c>
      <c r="D77" s="276" t="s">
        <v>199</v>
      </c>
      <c r="E77" s="276" t="s">
        <v>199</v>
      </c>
      <c r="F77" s="276" t="s">
        <v>199</v>
      </c>
      <c r="G77" s="276" t="s">
        <v>199</v>
      </c>
      <c r="H77" s="276" t="s">
        <v>199</v>
      </c>
      <c r="I77" s="276" t="s">
        <v>199</v>
      </c>
      <c r="J77" s="276" t="s">
        <v>199</v>
      </c>
      <c r="K77" s="276" t="s">
        <v>199</v>
      </c>
      <c r="L77" s="276" t="s">
        <v>199</v>
      </c>
      <c r="M77" s="276" t="s">
        <v>199</v>
      </c>
      <c r="N77" s="276" t="s">
        <v>199</v>
      </c>
      <c r="O77" s="276" t="s">
        <v>199</v>
      </c>
      <c r="P77" s="276" t="s">
        <v>199</v>
      </c>
      <c r="Q77" s="276" t="s">
        <v>199</v>
      </c>
      <c r="R77" s="276" t="s">
        <v>199</v>
      </c>
      <c r="S77" s="589" t="s">
        <v>0</v>
      </c>
    </row>
    <row r="78" spans="1:19" s="409" customFormat="1">
      <c r="A78" s="582"/>
      <c r="B78" s="583"/>
      <c r="C78" s="582"/>
      <c r="D78" s="293">
        <f t="shared" ref="D78:R78" si="9">D4</f>
        <v>0</v>
      </c>
      <c r="E78" s="293">
        <f t="shared" si="9"/>
        <v>1</v>
      </c>
      <c r="F78" s="293">
        <f t="shared" si="9"/>
        <v>2</v>
      </c>
      <c r="G78" s="293">
        <f t="shared" si="9"/>
        <v>3</v>
      </c>
      <c r="H78" s="293">
        <f t="shared" si="9"/>
        <v>4</v>
      </c>
      <c r="I78" s="293">
        <f t="shared" si="9"/>
        <v>5</v>
      </c>
      <c r="J78" s="293">
        <f t="shared" si="9"/>
        <v>6</v>
      </c>
      <c r="K78" s="293">
        <f t="shared" si="9"/>
        <v>7</v>
      </c>
      <c r="L78" s="293">
        <f t="shared" si="9"/>
        <v>8</v>
      </c>
      <c r="M78" s="293">
        <f t="shared" si="9"/>
        <v>9</v>
      </c>
      <c r="N78" s="293">
        <f t="shared" si="9"/>
        <v>10</v>
      </c>
      <c r="O78" s="293">
        <f t="shared" si="9"/>
        <v>11</v>
      </c>
      <c r="P78" s="293">
        <f t="shared" si="9"/>
        <v>12</v>
      </c>
      <c r="Q78" s="293">
        <f t="shared" si="9"/>
        <v>13</v>
      </c>
      <c r="R78" s="293">
        <f t="shared" si="9"/>
        <v>14</v>
      </c>
      <c r="S78" s="590"/>
    </row>
    <row r="79" spans="1:19" s="22" customFormat="1">
      <c r="A79" s="437" t="s">
        <v>211</v>
      </c>
      <c r="B79" s="438" t="s">
        <v>271</v>
      </c>
      <c r="C79" s="439" t="s">
        <v>6</v>
      </c>
      <c r="D79" s="233">
        <f>SUM(D80:D83)</f>
        <v>0</v>
      </c>
      <c r="E79" s="233">
        <f t="shared" ref="E79:R79" si="10">SUM(E80:E83)</f>
        <v>0</v>
      </c>
      <c r="F79" s="233">
        <f t="shared" si="10"/>
        <v>0</v>
      </c>
      <c r="G79" s="233">
        <f t="shared" si="10"/>
        <v>0</v>
      </c>
      <c r="H79" s="233">
        <f t="shared" si="10"/>
        <v>0</v>
      </c>
      <c r="I79" s="233">
        <f t="shared" si="10"/>
        <v>0</v>
      </c>
      <c r="J79" s="233">
        <f t="shared" si="10"/>
        <v>0</v>
      </c>
      <c r="K79" s="233">
        <f t="shared" si="10"/>
        <v>0</v>
      </c>
      <c r="L79" s="233">
        <f t="shared" si="10"/>
        <v>0</v>
      </c>
      <c r="M79" s="233">
        <f t="shared" si="10"/>
        <v>0</v>
      </c>
      <c r="N79" s="233">
        <f t="shared" si="10"/>
        <v>0</v>
      </c>
      <c r="O79" s="233">
        <f t="shared" si="10"/>
        <v>0</v>
      </c>
      <c r="P79" s="233">
        <f t="shared" si="10"/>
        <v>0</v>
      </c>
      <c r="Q79" s="233">
        <f t="shared" si="10"/>
        <v>0</v>
      </c>
      <c r="R79" s="233">
        <f t="shared" si="10"/>
        <v>0</v>
      </c>
      <c r="S79" s="263"/>
    </row>
    <row r="80" spans="1:19">
      <c r="A80" s="440" t="s">
        <v>213</v>
      </c>
      <c r="B80" s="428" t="s">
        <v>272</v>
      </c>
      <c r="C80" s="415" t="s">
        <v>6</v>
      </c>
      <c r="D80" s="214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64"/>
    </row>
    <row r="81" spans="1:19" s="44" customFormat="1">
      <c r="A81" s="440" t="s">
        <v>215</v>
      </c>
      <c r="B81" s="428" t="s">
        <v>273</v>
      </c>
      <c r="C81" s="415" t="s">
        <v>6</v>
      </c>
      <c r="D81" s="266"/>
      <c r="E81" s="266"/>
      <c r="F81" s="266"/>
      <c r="G81" s="266"/>
      <c r="H81" s="266"/>
      <c r="I81" s="266"/>
      <c r="J81" s="266"/>
      <c r="K81" s="266"/>
      <c r="L81" s="266"/>
      <c r="M81" s="266"/>
      <c r="N81" s="266"/>
      <c r="O81" s="266"/>
      <c r="P81" s="266"/>
      <c r="Q81" s="266"/>
      <c r="R81" s="266"/>
      <c r="S81" s="64"/>
    </row>
    <row r="82" spans="1:19" s="22" customFormat="1" ht="21">
      <c r="A82" s="440" t="s">
        <v>217</v>
      </c>
      <c r="B82" s="428" t="s">
        <v>274</v>
      </c>
      <c r="C82" s="415" t="s">
        <v>6</v>
      </c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64"/>
    </row>
    <row r="83" spans="1:19" s="22" customFormat="1">
      <c r="A83" s="440" t="s">
        <v>218</v>
      </c>
      <c r="B83" s="428" t="s">
        <v>275</v>
      </c>
      <c r="C83" s="415" t="s">
        <v>6</v>
      </c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64"/>
    </row>
    <row r="84" spans="1:19" s="22" customFormat="1">
      <c r="A84" s="437" t="s">
        <v>220</v>
      </c>
      <c r="B84" s="438" t="s">
        <v>276</v>
      </c>
      <c r="C84" s="439" t="s">
        <v>6</v>
      </c>
      <c r="D84" s="233">
        <f>SUM(D85:D92)</f>
        <v>0</v>
      </c>
      <c r="E84" s="233">
        <f t="shared" ref="E84:R84" si="11">SUM(E85:E92)</f>
        <v>0</v>
      </c>
      <c r="F84" s="233">
        <f t="shared" si="11"/>
        <v>0</v>
      </c>
      <c r="G84" s="233">
        <f t="shared" si="11"/>
        <v>0</v>
      </c>
      <c r="H84" s="233">
        <f t="shared" si="11"/>
        <v>0</v>
      </c>
      <c r="I84" s="233">
        <f t="shared" si="11"/>
        <v>0</v>
      </c>
      <c r="J84" s="233">
        <f t="shared" si="11"/>
        <v>0</v>
      </c>
      <c r="K84" s="233">
        <f t="shared" si="11"/>
        <v>0</v>
      </c>
      <c r="L84" s="233">
        <f t="shared" si="11"/>
        <v>0</v>
      </c>
      <c r="M84" s="233">
        <f t="shared" si="11"/>
        <v>0</v>
      </c>
      <c r="N84" s="233">
        <f t="shared" si="11"/>
        <v>0</v>
      </c>
      <c r="O84" s="233">
        <f t="shared" si="11"/>
        <v>0</v>
      </c>
      <c r="P84" s="233">
        <f t="shared" si="11"/>
        <v>0</v>
      </c>
      <c r="Q84" s="233">
        <f t="shared" si="11"/>
        <v>0</v>
      </c>
      <c r="R84" s="233">
        <f t="shared" si="11"/>
        <v>0</v>
      </c>
      <c r="S84" s="263"/>
    </row>
    <row r="85" spans="1:19" s="22" customFormat="1">
      <c r="A85" s="440" t="s">
        <v>213</v>
      </c>
      <c r="B85" s="428" t="s">
        <v>277</v>
      </c>
      <c r="C85" s="415" t="s">
        <v>6</v>
      </c>
      <c r="D85" s="214">
        <f>'Obliczenia dodatkowe'!E26</f>
        <v>0</v>
      </c>
      <c r="E85" s="214">
        <f>'Obliczenia dodatkowe'!F26</f>
        <v>0</v>
      </c>
      <c r="F85" s="214">
        <f>'Obliczenia dodatkowe'!G26</f>
        <v>0</v>
      </c>
      <c r="G85" s="214">
        <f>'Obliczenia dodatkowe'!H26</f>
        <v>0</v>
      </c>
      <c r="H85" s="214">
        <f>'Obliczenia dodatkowe'!I26</f>
        <v>0</v>
      </c>
      <c r="I85" s="214">
        <f>'Obliczenia dodatkowe'!J26</f>
        <v>0</v>
      </c>
      <c r="J85" s="214">
        <f>'Obliczenia dodatkowe'!K26</f>
        <v>0</v>
      </c>
      <c r="K85" s="214">
        <f>'Obliczenia dodatkowe'!L26</f>
        <v>0</v>
      </c>
      <c r="L85" s="214">
        <f>'Obliczenia dodatkowe'!M26</f>
        <v>0</v>
      </c>
      <c r="M85" s="214">
        <f>'Obliczenia dodatkowe'!N26</f>
        <v>0</v>
      </c>
      <c r="N85" s="214">
        <f>'Obliczenia dodatkowe'!O26</f>
        <v>0</v>
      </c>
      <c r="O85" s="214">
        <f>'Obliczenia dodatkowe'!P26</f>
        <v>0</v>
      </c>
      <c r="P85" s="214">
        <f>'Obliczenia dodatkowe'!Q26</f>
        <v>0</v>
      </c>
      <c r="Q85" s="214">
        <f>'Obliczenia dodatkowe'!R26</f>
        <v>0</v>
      </c>
      <c r="R85" s="214">
        <f>'Obliczenia dodatkowe'!S26</f>
        <v>0</v>
      </c>
      <c r="S85" s="64"/>
    </row>
    <row r="86" spans="1:19" s="22" customFormat="1">
      <c r="A86" s="440" t="s">
        <v>215</v>
      </c>
      <c r="B86" s="428" t="s">
        <v>278</v>
      </c>
      <c r="C86" s="415" t="s">
        <v>6</v>
      </c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64"/>
    </row>
    <row r="87" spans="1:19" s="22" customFormat="1">
      <c r="A87" s="440" t="s">
        <v>217</v>
      </c>
      <c r="B87" s="428" t="s">
        <v>279</v>
      </c>
      <c r="C87" s="415" t="s">
        <v>6</v>
      </c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64"/>
    </row>
    <row r="88" spans="1:19" s="22" customFormat="1">
      <c r="A88" s="440" t="s">
        <v>218</v>
      </c>
      <c r="B88" s="428" t="s">
        <v>280</v>
      </c>
      <c r="C88" s="415" t="s">
        <v>6</v>
      </c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4"/>
      <c r="Q88" s="214"/>
      <c r="R88" s="214"/>
      <c r="S88" s="64"/>
    </row>
    <row r="89" spans="1:19" s="22" customFormat="1">
      <c r="A89" s="440" t="s">
        <v>219</v>
      </c>
      <c r="B89" s="428" t="s">
        <v>281</v>
      </c>
      <c r="C89" s="415" t="s">
        <v>6</v>
      </c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64"/>
    </row>
    <row r="90" spans="1:19" s="22" customFormat="1">
      <c r="A90" s="440" t="s">
        <v>234</v>
      </c>
      <c r="B90" s="428" t="s">
        <v>282</v>
      </c>
      <c r="C90" s="415" t="s">
        <v>6</v>
      </c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64"/>
    </row>
    <row r="91" spans="1:19" s="22" customFormat="1">
      <c r="A91" s="440" t="s">
        <v>245</v>
      </c>
      <c r="B91" s="428" t="s">
        <v>283</v>
      </c>
      <c r="C91" s="415" t="s">
        <v>6</v>
      </c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64"/>
    </row>
    <row r="92" spans="1:19" s="22" customFormat="1">
      <c r="A92" s="440" t="s">
        <v>284</v>
      </c>
      <c r="B92" s="428" t="s">
        <v>285</v>
      </c>
      <c r="C92" s="415" t="s">
        <v>6</v>
      </c>
      <c r="D92" s="214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64"/>
    </row>
    <row r="93" spans="1:19" s="22" customFormat="1">
      <c r="A93" s="441" t="s">
        <v>222</v>
      </c>
      <c r="B93" s="442" t="s">
        <v>286</v>
      </c>
      <c r="C93" s="415" t="s">
        <v>6</v>
      </c>
      <c r="D93" s="233">
        <f>D79-D84</f>
        <v>0</v>
      </c>
      <c r="E93" s="233">
        <f t="shared" ref="E93:R93" si="12">E79-E84</f>
        <v>0</v>
      </c>
      <c r="F93" s="233">
        <f t="shared" si="12"/>
        <v>0</v>
      </c>
      <c r="G93" s="233">
        <f t="shared" si="12"/>
        <v>0</v>
      </c>
      <c r="H93" s="233">
        <f t="shared" si="12"/>
        <v>0</v>
      </c>
      <c r="I93" s="233">
        <f t="shared" si="12"/>
        <v>0</v>
      </c>
      <c r="J93" s="233">
        <f t="shared" si="12"/>
        <v>0</v>
      </c>
      <c r="K93" s="233">
        <f t="shared" si="12"/>
        <v>0</v>
      </c>
      <c r="L93" s="233">
        <f t="shared" si="12"/>
        <v>0</v>
      </c>
      <c r="M93" s="233">
        <f t="shared" si="12"/>
        <v>0</v>
      </c>
      <c r="N93" s="233">
        <f t="shared" si="12"/>
        <v>0</v>
      </c>
      <c r="O93" s="233">
        <f t="shared" si="12"/>
        <v>0</v>
      </c>
      <c r="P93" s="233">
        <f t="shared" si="12"/>
        <v>0</v>
      </c>
      <c r="Q93" s="233">
        <f t="shared" si="12"/>
        <v>0</v>
      </c>
      <c r="R93" s="233">
        <f t="shared" si="12"/>
        <v>0</v>
      </c>
      <c r="S93" s="263"/>
    </row>
    <row r="94" spans="1:19" s="22" customFormat="1">
      <c r="A94" s="443" t="s">
        <v>224</v>
      </c>
      <c r="B94" s="444" t="s">
        <v>61</v>
      </c>
      <c r="C94" s="415" t="s">
        <v>6</v>
      </c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70"/>
    </row>
    <row r="95" spans="1:19" s="22" customFormat="1">
      <c r="A95" s="443" t="s">
        <v>226</v>
      </c>
      <c r="B95" s="444" t="s">
        <v>62</v>
      </c>
      <c r="C95" s="415" t="s">
        <v>6</v>
      </c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261"/>
      <c r="S95" s="67"/>
    </row>
    <row r="96" spans="1:19" s="22" customFormat="1">
      <c r="A96" s="441" t="s">
        <v>228</v>
      </c>
      <c r="B96" s="442" t="s">
        <v>287</v>
      </c>
      <c r="C96" s="415" t="s">
        <v>6</v>
      </c>
      <c r="D96" s="233">
        <f t="shared" ref="D96:R96" si="13">D93+D94-D95</f>
        <v>0</v>
      </c>
      <c r="E96" s="233">
        <f t="shared" si="13"/>
        <v>0</v>
      </c>
      <c r="F96" s="233">
        <f t="shared" si="13"/>
        <v>0</v>
      </c>
      <c r="G96" s="233">
        <f t="shared" si="13"/>
        <v>0</v>
      </c>
      <c r="H96" s="233">
        <f t="shared" si="13"/>
        <v>0</v>
      </c>
      <c r="I96" s="233">
        <f t="shared" si="13"/>
        <v>0</v>
      </c>
      <c r="J96" s="233">
        <f t="shared" si="13"/>
        <v>0</v>
      </c>
      <c r="K96" s="233">
        <f t="shared" si="13"/>
        <v>0</v>
      </c>
      <c r="L96" s="233">
        <f t="shared" si="13"/>
        <v>0</v>
      </c>
      <c r="M96" s="233">
        <f t="shared" si="13"/>
        <v>0</v>
      </c>
      <c r="N96" s="233">
        <f t="shared" si="13"/>
        <v>0</v>
      </c>
      <c r="O96" s="233">
        <f t="shared" si="13"/>
        <v>0</v>
      </c>
      <c r="P96" s="233">
        <f t="shared" si="13"/>
        <v>0</v>
      </c>
      <c r="Q96" s="233">
        <f t="shared" si="13"/>
        <v>0</v>
      </c>
      <c r="R96" s="233">
        <f t="shared" si="13"/>
        <v>0</v>
      </c>
      <c r="S96" s="263"/>
    </row>
    <row r="97" spans="1:19" s="22" customFormat="1">
      <c r="A97" s="443" t="s">
        <v>249</v>
      </c>
      <c r="B97" s="444" t="s">
        <v>63</v>
      </c>
      <c r="C97" s="415" t="s">
        <v>6</v>
      </c>
      <c r="D97" s="261"/>
      <c r="E97" s="261"/>
      <c r="F97" s="261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1"/>
      <c r="R97" s="261"/>
      <c r="S97" s="67"/>
    </row>
    <row r="98" spans="1:19" s="22" customFormat="1">
      <c r="A98" s="443" t="s">
        <v>250</v>
      </c>
      <c r="B98" s="444" t="s">
        <v>64</v>
      </c>
      <c r="C98" s="415" t="s">
        <v>6</v>
      </c>
      <c r="D98" s="261"/>
      <c r="E98" s="261"/>
      <c r="F98" s="261"/>
      <c r="G98" s="261"/>
      <c r="H98" s="261"/>
      <c r="I98" s="261"/>
      <c r="J98" s="261"/>
      <c r="K98" s="261"/>
      <c r="L98" s="261"/>
      <c r="M98" s="261"/>
      <c r="N98" s="261"/>
      <c r="O98" s="261"/>
      <c r="P98" s="261"/>
      <c r="Q98" s="261"/>
      <c r="R98" s="261"/>
      <c r="S98" s="67"/>
    </row>
    <row r="99" spans="1:19" s="22" customFormat="1">
      <c r="A99" s="441" t="s">
        <v>213</v>
      </c>
      <c r="B99" s="442" t="s">
        <v>288</v>
      </c>
      <c r="C99" s="439" t="s">
        <v>6</v>
      </c>
      <c r="D99" s="233">
        <f>D96+D97-D98</f>
        <v>0</v>
      </c>
      <c r="E99" s="233">
        <f t="shared" ref="E99:R99" si="14">E96+E97-E98</f>
        <v>0</v>
      </c>
      <c r="F99" s="233">
        <f t="shared" si="14"/>
        <v>0</v>
      </c>
      <c r="G99" s="233">
        <f t="shared" si="14"/>
        <v>0</v>
      </c>
      <c r="H99" s="233">
        <f t="shared" si="14"/>
        <v>0</v>
      </c>
      <c r="I99" s="233">
        <f t="shared" si="14"/>
        <v>0</v>
      </c>
      <c r="J99" s="233">
        <f t="shared" si="14"/>
        <v>0</v>
      </c>
      <c r="K99" s="233">
        <f t="shared" si="14"/>
        <v>0</v>
      </c>
      <c r="L99" s="233">
        <f t="shared" si="14"/>
        <v>0</v>
      </c>
      <c r="M99" s="233">
        <f t="shared" si="14"/>
        <v>0</v>
      </c>
      <c r="N99" s="233">
        <f t="shared" si="14"/>
        <v>0</v>
      </c>
      <c r="O99" s="233">
        <f t="shared" si="14"/>
        <v>0</v>
      </c>
      <c r="P99" s="233">
        <f t="shared" si="14"/>
        <v>0</v>
      </c>
      <c r="Q99" s="233">
        <f t="shared" si="14"/>
        <v>0</v>
      </c>
      <c r="R99" s="233">
        <f t="shared" si="14"/>
        <v>0</v>
      </c>
      <c r="S99" s="263"/>
    </row>
    <row r="100" spans="1:19">
      <c r="A100" s="440" t="s">
        <v>213</v>
      </c>
      <c r="B100" s="428" t="s">
        <v>289</v>
      </c>
      <c r="C100" s="415" t="s">
        <v>6</v>
      </c>
      <c r="D100" s="214"/>
      <c r="E100" s="214"/>
      <c r="F100" s="214"/>
      <c r="G100" s="214"/>
      <c r="H100" s="214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64"/>
    </row>
    <row r="101" spans="1:19" s="22" customFormat="1">
      <c r="A101" s="440" t="s">
        <v>215</v>
      </c>
      <c r="B101" s="428" t="s">
        <v>290</v>
      </c>
      <c r="C101" s="415" t="s">
        <v>6</v>
      </c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/>
      <c r="O101" s="261"/>
      <c r="P101" s="261"/>
      <c r="Q101" s="261"/>
      <c r="R101" s="261"/>
      <c r="S101" s="67"/>
    </row>
    <row r="102" spans="1:19" s="22" customFormat="1">
      <c r="A102" s="441" t="s">
        <v>56</v>
      </c>
      <c r="B102" s="442" t="s">
        <v>291</v>
      </c>
      <c r="C102" s="439" t="s">
        <v>6</v>
      </c>
      <c r="D102" s="233">
        <f>D99+D100-D101</f>
        <v>0</v>
      </c>
      <c r="E102" s="233">
        <f t="shared" ref="E102:R102" si="15">E99+E100-E101</f>
        <v>0</v>
      </c>
      <c r="F102" s="233">
        <f t="shared" si="15"/>
        <v>0</v>
      </c>
      <c r="G102" s="233">
        <f t="shared" si="15"/>
        <v>0</v>
      </c>
      <c r="H102" s="233">
        <f t="shared" si="15"/>
        <v>0</v>
      </c>
      <c r="I102" s="233">
        <f t="shared" si="15"/>
        <v>0</v>
      </c>
      <c r="J102" s="233">
        <f t="shared" si="15"/>
        <v>0</v>
      </c>
      <c r="K102" s="233">
        <f t="shared" si="15"/>
        <v>0</v>
      </c>
      <c r="L102" s="233">
        <f t="shared" si="15"/>
        <v>0</v>
      </c>
      <c r="M102" s="233">
        <f t="shared" si="15"/>
        <v>0</v>
      </c>
      <c r="N102" s="233">
        <f t="shared" si="15"/>
        <v>0</v>
      </c>
      <c r="O102" s="233">
        <f t="shared" si="15"/>
        <v>0</v>
      </c>
      <c r="P102" s="233">
        <f t="shared" si="15"/>
        <v>0</v>
      </c>
      <c r="Q102" s="233">
        <f t="shared" si="15"/>
        <v>0</v>
      </c>
      <c r="R102" s="233">
        <f t="shared" si="15"/>
        <v>0</v>
      </c>
      <c r="S102" s="263"/>
    </row>
    <row r="103" spans="1:19">
      <c r="A103" s="445" t="s">
        <v>57</v>
      </c>
      <c r="B103" s="444" t="s">
        <v>77</v>
      </c>
      <c r="C103" s="415" t="s">
        <v>6</v>
      </c>
      <c r="D103" s="214"/>
      <c r="E103" s="214"/>
      <c r="F103" s="214"/>
      <c r="G103" s="214"/>
      <c r="H103" s="214"/>
      <c r="I103" s="214"/>
      <c r="J103" s="214"/>
      <c r="K103" s="214"/>
      <c r="L103" s="214"/>
      <c r="M103" s="214"/>
      <c r="N103" s="214"/>
      <c r="O103" s="214"/>
      <c r="P103" s="214"/>
      <c r="Q103" s="214"/>
      <c r="R103" s="214"/>
      <c r="S103" s="64"/>
    </row>
    <row r="104" spans="1:19" s="22" customFormat="1">
      <c r="A104" s="446" t="s">
        <v>58</v>
      </c>
      <c r="B104" s="447" t="s">
        <v>292</v>
      </c>
      <c r="C104" s="448" t="s">
        <v>6</v>
      </c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2"/>
    </row>
    <row r="105" spans="1:19" s="22" customFormat="1">
      <c r="A105" s="449" t="s">
        <v>59</v>
      </c>
      <c r="B105" s="450" t="s">
        <v>293</v>
      </c>
      <c r="C105" s="439" t="s">
        <v>6</v>
      </c>
      <c r="D105" s="233">
        <f>D102-D103-D104</f>
        <v>0</v>
      </c>
      <c r="E105" s="233">
        <f t="shared" ref="E105:R105" si="16">E102-E103-E104</f>
        <v>0</v>
      </c>
      <c r="F105" s="233">
        <f t="shared" si="16"/>
        <v>0</v>
      </c>
      <c r="G105" s="233">
        <f t="shared" si="16"/>
        <v>0</v>
      </c>
      <c r="H105" s="233">
        <f t="shared" si="16"/>
        <v>0</v>
      </c>
      <c r="I105" s="233">
        <f t="shared" si="16"/>
        <v>0</v>
      </c>
      <c r="J105" s="233">
        <f t="shared" si="16"/>
        <v>0</v>
      </c>
      <c r="K105" s="233">
        <f t="shared" si="16"/>
        <v>0</v>
      </c>
      <c r="L105" s="233">
        <f t="shared" si="16"/>
        <v>0</v>
      </c>
      <c r="M105" s="233">
        <f t="shared" si="16"/>
        <v>0</v>
      </c>
      <c r="N105" s="233">
        <f t="shared" si="16"/>
        <v>0</v>
      </c>
      <c r="O105" s="233">
        <f t="shared" si="16"/>
        <v>0</v>
      </c>
      <c r="P105" s="233">
        <f t="shared" si="16"/>
        <v>0</v>
      </c>
      <c r="Q105" s="233">
        <f t="shared" si="16"/>
        <v>0</v>
      </c>
      <c r="R105" s="233">
        <f t="shared" si="16"/>
        <v>0</v>
      </c>
      <c r="S105" s="263"/>
    </row>
    <row r="106" spans="1:19" s="355" customFormat="1">
      <c r="A106" s="354"/>
      <c r="C106" s="356"/>
      <c r="D106" s="357"/>
      <c r="E106" s="357"/>
      <c r="F106" s="357"/>
      <c r="G106" s="357"/>
      <c r="H106" s="357"/>
      <c r="I106" s="357"/>
      <c r="J106" s="357"/>
      <c r="K106" s="357"/>
      <c r="L106" s="357"/>
      <c r="M106" s="357"/>
      <c r="N106" s="357"/>
      <c r="O106" s="357"/>
      <c r="P106" s="357"/>
      <c r="Q106" s="357"/>
      <c r="R106" s="357"/>
      <c r="S106" s="358"/>
    </row>
    <row r="107" spans="1:19" s="355" customFormat="1" ht="11.25" thickBot="1">
      <c r="A107" s="354"/>
      <c r="C107" s="356"/>
      <c r="D107" s="357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  <c r="Q107" s="357"/>
      <c r="R107" s="357"/>
      <c r="S107" s="357"/>
    </row>
    <row r="108" spans="1:19" s="21" customFormat="1" ht="30" customHeight="1" thickBot="1">
      <c r="A108" s="354"/>
      <c r="B108" s="385" t="s">
        <v>123</v>
      </c>
      <c r="C108" s="102"/>
      <c r="D108" s="103"/>
      <c r="E108" s="104"/>
      <c r="F108" s="357"/>
      <c r="G108" s="357"/>
      <c r="H108" s="357"/>
      <c r="I108" s="357"/>
      <c r="J108" s="357"/>
      <c r="K108" s="357"/>
      <c r="L108" s="357"/>
      <c r="M108" s="357"/>
      <c r="N108" s="357"/>
      <c r="O108" s="357"/>
      <c r="P108" s="357"/>
      <c r="Q108" s="357"/>
      <c r="R108" s="357"/>
      <c r="S108" s="357"/>
    </row>
    <row r="109" spans="1:19" s="345" customFormat="1">
      <c r="B109" s="282" t="s">
        <v>209</v>
      </c>
      <c r="D109" s="338"/>
      <c r="E109" s="338"/>
      <c r="F109" s="338"/>
      <c r="G109" s="338"/>
      <c r="H109" s="338"/>
      <c r="I109" s="338"/>
      <c r="J109" s="338"/>
      <c r="K109" s="338"/>
      <c r="L109" s="338"/>
      <c r="M109" s="338"/>
      <c r="N109" s="338"/>
      <c r="O109" s="338"/>
      <c r="P109" s="338"/>
      <c r="Q109" s="338"/>
      <c r="R109" s="338"/>
      <c r="S109" s="339"/>
    </row>
    <row r="110" spans="1:19" s="409" customFormat="1" ht="12.75" customHeight="1">
      <c r="A110" s="581" t="s">
        <v>14</v>
      </c>
      <c r="B110" s="583" t="s">
        <v>3</v>
      </c>
      <c r="C110" s="581" t="s">
        <v>1</v>
      </c>
      <c r="D110" s="276" t="s">
        <v>199</v>
      </c>
      <c r="E110" s="276" t="s">
        <v>199</v>
      </c>
      <c r="F110" s="276" t="s">
        <v>199</v>
      </c>
      <c r="G110" s="276" t="s">
        <v>199</v>
      </c>
      <c r="H110" s="276" t="s">
        <v>199</v>
      </c>
      <c r="I110" s="276" t="s">
        <v>199</v>
      </c>
      <c r="J110" s="276" t="s">
        <v>199</v>
      </c>
      <c r="K110" s="276" t="s">
        <v>199</v>
      </c>
      <c r="L110" s="276" t="s">
        <v>199</v>
      </c>
      <c r="M110" s="276" t="s">
        <v>199</v>
      </c>
      <c r="N110" s="276" t="s">
        <v>199</v>
      </c>
      <c r="O110" s="276" t="s">
        <v>199</v>
      </c>
      <c r="P110" s="276" t="s">
        <v>199</v>
      </c>
      <c r="Q110" s="276" t="s">
        <v>199</v>
      </c>
      <c r="R110" s="276" t="s">
        <v>199</v>
      </c>
      <c r="S110" s="589" t="s">
        <v>0</v>
      </c>
    </row>
    <row r="111" spans="1:19" s="409" customFormat="1">
      <c r="A111" s="582"/>
      <c r="B111" s="583"/>
      <c r="C111" s="582"/>
      <c r="D111" s="293">
        <f t="shared" ref="D111:R111" si="17">D78</f>
        <v>0</v>
      </c>
      <c r="E111" s="293">
        <f t="shared" si="17"/>
        <v>1</v>
      </c>
      <c r="F111" s="293">
        <f t="shared" si="17"/>
        <v>2</v>
      </c>
      <c r="G111" s="293">
        <f t="shared" si="17"/>
        <v>3</v>
      </c>
      <c r="H111" s="293">
        <f t="shared" si="17"/>
        <v>4</v>
      </c>
      <c r="I111" s="293">
        <f t="shared" si="17"/>
        <v>5</v>
      </c>
      <c r="J111" s="293">
        <f t="shared" si="17"/>
        <v>6</v>
      </c>
      <c r="K111" s="293">
        <f t="shared" si="17"/>
        <v>7</v>
      </c>
      <c r="L111" s="293">
        <f t="shared" si="17"/>
        <v>8</v>
      </c>
      <c r="M111" s="293">
        <f t="shared" si="17"/>
        <v>9</v>
      </c>
      <c r="N111" s="293">
        <f t="shared" si="17"/>
        <v>10</v>
      </c>
      <c r="O111" s="293">
        <f t="shared" si="17"/>
        <v>11</v>
      </c>
      <c r="P111" s="293">
        <f t="shared" si="17"/>
        <v>12</v>
      </c>
      <c r="Q111" s="293">
        <f t="shared" si="17"/>
        <v>13</v>
      </c>
      <c r="R111" s="293">
        <f t="shared" si="17"/>
        <v>14</v>
      </c>
      <c r="S111" s="590"/>
    </row>
    <row r="112" spans="1:19" s="22" customFormat="1" ht="21">
      <c r="A112" s="451">
        <v>1</v>
      </c>
      <c r="B112" s="452" t="s">
        <v>304</v>
      </c>
      <c r="C112" s="429" t="s">
        <v>6</v>
      </c>
      <c r="D112" s="215">
        <f>D80+D83</f>
        <v>0</v>
      </c>
      <c r="E112" s="215">
        <f t="shared" ref="E112:R112" si="18">E80+E83</f>
        <v>0</v>
      </c>
      <c r="F112" s="215">
        <f t="shared" si="18"/>
        <v>0</v>
      </c>
      <c r="G112" s="215">
        <f t="shared" si="18"/>
        <v>0</v>
      </c>
      <c r="H112" s="215">
        <f t="shared" si="18"/>
        <v>0</v>
      </c>
      <c r="I112" s="215">
        <f t="shared" si="18"/>
        <v>0</v>
      </c>
      <c r="J112" s="215">
        <f t="shared" si="18"/>
        <v>0</v>
      </c>
      <c r="K112" s="215">
        <f t="shared" si="18"/>
        <v>0</v>
      </c>
      <c r="L112" s="215">
        <f t="shared" si="18"/>
        <v>0</v>
      </c>
      <c r="M112" s="215">
        <f t="shared" si="18"/>
        <v>0</v>
      </c>
      <c r="N112" s="215">
        <f t="shared" si="18"/>
        <v>0</v>
      </c>
      <c r="O112" s="215">
        <f t="shared" si="18"/>
        <v>0</v>
      </c>
      <c r="P112" s="215">
        <f t="shared" si="18"/>
        <v>0</v>
      </c>
      <c r="Q112" s="215">
        <f t="shared" si="18"/>
        <v>0</v>
      </c>
      <c r="R112" s="215">
        <f t="shared" si="18"/>
        <v>0</v>
      </c>
      <c r="S112" s="259"/>
    </row>
    <row r="113" spans="1:19" s="22" customFormat="1" ht="21">
      <c r="A113" s="451">
        <v>2</v>
      </c>
      <c r="B113" s="452" t="s">
        <v>302</v>
      </c>
      <c r="C113" s="429" t="s">
        <v>6</v>
      </c>
      <c r="D113" s="215">
        <f>D86+D92</f>
        <v>0</v>
      </c>
      <c r="E113" s="215">
        <f t="shared" ref="E113:R113" si="19">E86+E92</f>
        <v>0</v>
      </c>
      <c r="F113" s="215">
        <f t="shared" si="19"/>
        <v>0</v>
      </c>
      <c r="G113" s="215">
        <f t="shared" si="19"/>
        <v>0</v>
      </c>
      <c r="H113" s="215">
        <f t="shared" si="19"/>
        <v>0</v>
      </c>
      <c r="I113" s="215">
        <f t="shared" si="19"/>
        <v>0</v>
      </c>
      <c r="J113" s="215">
        <f t="shared" si="19"/>
        <v>0</v>
      </c>
      <c r="K113" s="215">
        <f t="shared" si="19"/>
        <v>0</v>
      </c>
      <c r="L113" s="215">
        <f t="shared" si="19"/>
        <v>0</v>
      </c>
      <c r="M113" s="215">
        <f t="shared" si="19"/>
        <v>0</v>
      </c>
      <c r="N113" s="215">
        <f t="shared" si="19"/>
        <v>0</v>
      </c>
      <c r="O113" s="215">
        <f t="shared" si="19"/>
        <v>0</v>
      </c>
      <c r="P113" s="215">
        <f t="shared" si="19"/>
        <v>0</v>
      </c>
      <c r="Q113" s="215">
        <f t="shared" si="19"/>
        <v>0</v>
      </c>
      <c r="R113" s="215">
        <f t="shared" si="19"/>
        <v>0</v>
      </c>
      <c r="S113" s="259"/>
    </row>
    <row r="114" spans="1:19" s="22" customFormat="1">
      <c r="A114" s="451">
        <v>3</v>
      </c>
      <c r="B114" s="452" t="s">
        <v>303</v>
      </c>
      <c r="C114" s="429" t="s">
        <v>6</v>
      </c>
      <c r="D114" s="215">
        <f>D87</f>
        <v>0</v>
      </c>
      <c r="E114" s="215">
        <f t="shared" ref="E114:R114" si="20">E87</f>
        <v>0</v>
      </c>
      <c r="F114" s="215">
        <f t="shared" si="20"/>
        <v>0</v>
      </c>
      <c r="G114" s="215">
        <f t="shared" si="20"/>
        <v>0</v>
      </c>
      <c r="H114" s="215">
        <f t="shared" si="20"/>
        <v>0</v>
      </c>
      <c r="I114" s="215">
        <f t="shared" si="20"/>
        <v>0</v>
      </c>
      <c r="J114" s="215">
        <f t="shared" si="20"/>
        <v>0</v>
      </c>
      <c r="K114" s="215">
        <f t="shared" si="20"/>
        <v>0</v>
      </c>
      <c r="L114" s="215">
        <f t="shared" si="20"/>
        <v>0</v>
      </c>
      <c r="M114" s="215">
        <f t="shared" si="20"/>
        <v>0</v>
      </c>
      <c r="N114" s="215">
        <f t="shared" si="20"/>
        <v>0</v>
      </c>
      <c r="O114" s="215">
        <f t="shared" si="20"/>
        <v>0</v>
      </c>
      <c r="P114" s="215">
        <f t="shared" si="20"/>
        <v>0</v>
      </c>
      <c r="Q114" s="215">
        <f t="shared" si="20"/>
        <v>0</v>
      </c>
      <c r="R114" s="215">
        <f t="shared" si="20"/>
        <v>0</v>
      </c>
      <c r="S114" s="259"/>
    </row>
    <row r="115" spans="1:19" s="22" customFormat="1">
      <c r="A115" s="451">
        <v>4</v>
      </c>
      <c r="B115" s="452" t="s">
        <v>193</v>
      </c>
      <c r="C115" s="429" t="s">
        <v>67</v>
      </c>
      <c r="D115" s="285"/>
      <c r="E115" s="212">
        <v>365</v>
      </c>
      <c r="F115" s="212">
        <v>365</v>
      </c>
      <c r="G115" s="212">
        <v>365</v>
      </c>
      <c r="H115" s="212">
        <v>365</v>
      </c>
      <c r="I115" s="212">
        <v>365</v>
      </c>
      <c r="J115" s="212">
        <v>365</v>
      </c>
      <c r="K115" s="212">
        <v>365</v>
      </c>
      <c r="L115" s="212">
        <v>365</v>
      </c>
      <c r="M115" s="212">
        <v>365</v>
      </c>
      <c r="N115" s="212">
        <v>365</v>
      </c>
      <c r="O115" s="212">
        <v>365</v>
      </c>
      <c r="P115" s="212">
        <v>365</v>
      </c>
      <c r="Q115" s="212">
        <v>365</v>
      </c>
      <c r="R115" s="212">
        <v>365</v>
      </c>
      <c r="S115" s="259"/>
    </row>
    <row r="116" spans="1:19" s="22" customFormat="1">
      <c r="A116" s="451">
        <v>5</v>
      </c>
      <c r="B116" s="452" t="s">
        <v>108</v>
      </c>
      <c r="C116" s="429" t="s">
        <v>67</v>
      </c>
      <c r="D116" s="285"/>
      <c r="E116" s="212">
        <v>365</v>
      </c>
      <c r="F116" s="212">
        <v>365</v>
      </c>
      <c r="G116" s="212">
        <v>365</v>
      </c>
      <c r="H116" s="212">
        <v>365</v>
      </c>
      <c r="I116" s="212">
        <v>365</v>
      </c>
      <c r="J116" s="212">
        <v>365</v>
      </c>
      <c r="K116" s="212">
        <v>365</v>
      </c>
      <c r="L116" s="212">
        <v>365</v>
      </c>
      <c r="M116" s="212">
        <v>365</v>
      </c>
      <c r="N116" s="212">
        <v>365</v>
      </c>
      <c r="O116" s="212">
        <v>365</v>
      </c>
      <c r="P116" s="212">
        <v>365</v>
      </c>
      <c r="Q116" s="212">
        <v>365</v>
      </c>
      <c r="R116" s="212">
        <v>365</v>
      </c>
      <c r="S116" s="259"/>
    </row>
    <row r="117" spans="1:19" s="22" customFormat="1">
      <c r="A117" s="451">
        <v>6</v>
      </c>
      <c r="B117" s="452" t="s">
        <v>66</v>
      </c>
      <c r="C117" s="429" t="s">
        <v>67</v>
      </c>
      <c r="D117" s="285"/>
      <c r="E117" s="212">
        <v>365</v>
      </c>
      <c r="F117" s="212">
        <v>365</v>
      </c>
      <c r="G117" s="212">
        <v>365</v>
      </c>
      <c r="H117" s="212">
        <v>365</v>
      </c>
      <c r="I117" s="212">
        <v>365</v>
      </c>
      <c r="J117" s="212">
        <v>365</v>
      </c>
      <c r="K117" s="212">
        <v>365</v>
      </c>
      <c r="L117" s="212">
        <v>365</v>
      </c>
      <c r="M117" s="212">
        <v>365</v>
      </c>
      <c r="N117" s="212">
        <v>365</v>
      </c>
      <c r="O117" s="212">
        <v>365</v>
      </c>
      <c r="P117" s="212">
        <v>365</v>
      </c>
      <c r="Q117" s="212">
        <v>365</v>
      </c>
      <c r="R117" s="212">
        <v>365</v>
      </c>
      <c r="S117" s="259"/>
    </row>
    <row r="118" spans="1:19" s="22" customFormat="1">
      <c r="A118" s="451">
        <v>7</v>
      </c>
      <c r="B118" s="452" t="s">
        <v>146</v>
      </c>
      <c r="C118" s="430" t="s">
        <v>6</v>
      </c>
      <c r="D118" s="215" t="e">
        <f>Dane!$D$101*D113/D115</f>
        <v>#DIV/0!</v>
      </c>
      <c r="E118" s="215">
        <f>Dane!$D$101*E113/E115</f>
        <v>0</v>
      </c>
      <c r="F118" s="215">
        <f>Dane!$D$101*F113/F115</f>
        <v>0</v>
      </c>
      <c r="G118" s="215">
        <f>Dane!$D$101*G113/G115</f>
        <v>0</v>
      </c>
      <c r="H118" s="215">
        <f>Dane!$D$101*H113/H115</f>
        <v>0</v>
      </c>
      <c r="I118" s="215">
        <f>Dane!$D$101*I113/I115</f>
        <v>0</v>
      </c>
      <c r="J118" s="215">
        <f>Dane!$D$101*J113/J115</f>
        <v>0</v>
      </c>
      <c r="K118" s="215">
        <f>Dane!$D$101*K113/K115</f>
        <v>0</v>
      </c>
      <c r="L118" s="215">
        <f>Dane!$D$101*L113/L115</f>
        <v>0</v>
      </c>
      <c r="M118" s="215">
        <f>Dane!$D$101*M113/M115</f>
        <v>0</v>
      </c>
      <c r="N118" s="215">
        <f>Dane!$D$101*N113/N115</f>
        <v>0</v>
      </c>
      <c r="O118" s="215">
        <f>Dane!$D$101*O113/O115</f>
        <v>0</v>
      </c>
      <c r="P118" s="215">
        <f>Dane!$D$101*P113/P115</f>
        <v>0</v>
      </c>
      <c r="Q118" s="215">
        <f>Dane!$D$101*Q113/Q115</f>
        <v>0</v>
      </c>
      <c r="R118" s="215">
        <f>Dane!$D$101*R113/R115</f>
        <v>0</v>
      </c>
      <c r="S118" s="260"/>
    </row>
    <row r="119" spans="1:19" s="22" customFormat="1">
      <c r="A119" s="451">
        <v>8</v>
      </c>
      <c r="B119" s="452" t="s">
        <v>109</v>
      </c>
      <c r="C119" s="430" t="s">
        <v>6</v>
      </c>
      <c r="D119" s="215" t="e">
        <f>Dane!$D$102*D112/D116</f>
        <v>#DIV/0!</v>
      </c>
      <c r="E119" s="215">
        <f>Dane!$D$102*E112/E116</f>
        <v>0</v>
      </c>
      <c r="F119" s="215">
        <f>Dane!$D$102*F112/F116</f>
        <v>0</v>
      </c>
      <c r="G119" s="215">
        <f>Dane!$D$102*G112/G116</f>
        <v>0</v>
      </c>
      <c r="H119" s="215">
        <f>Dane!$D$102*H112/H116</f>
        <v>0</v>
      </c>
      <c r="I119" s="215">
        <f>Dane!$D$102*I112/I116</f>
        <v>0</v>
      </c>
      <c r="J119" s="215">
        <f>Dane!$D$102*J112/J116</f>
        <v>0</v>
      </c>
      <c r="K119" s="215">
        <f>Dane!$D$102*K112/K116</f>
        <v>0</v>
      </c>
      <c r="L119" s="215">
        <f>Dane!$D$102*L112/L116</f>
        <v>0</v>
      </c>
      <c r="M119" s="215">
        <f>Dane!$D$102*M112/M116</f>
        <v>0</v>
      </c>
      <c r="N119" s="215">
        <f>Dane!$D$102*N112/N116</f>
        <v>0</v>
      </c>
      <c r="O119" s="215">
        <f>Dane!$D$102*O112/O116</f>
        <v>0</v>
      </c>
      <c r="P119" s="215">
        <f>Dane!$D$102*P112/P116</f>
        <v>0</v>
      </c>
      <c r="Q119" s="215">
        <f>Dane!$D$102*Q112/Q116</f>
        <v>0</v>
      </c>
      <c r="R119" s="215">
        <f>Dane!$D$102*R112/R116</f>
        <v>0</v>
      </c>
      <c r="S119" s="260"/>
    </row>
    <row r="120" spans="1:19" s="22" customFormat="1">
      <c r="A120" s="451">
        <v>9</v>
      </c>
      <c r="B120" s="452" t="s">
        <v>147</v>
      </c>
      <c r="C120" s="430" t="s">
        <v>6</v>
      </c>
      <c r="D120" s="215" t="e">
        <f>Dane!$D$103*(D113+D114)/D117</f>
        <v>#DIV/0!</v>
      </c>
      <c r="E120" s="215">
        <f>Dane!$D$103*(E113+E114)/E117</f>
        <v>0</v>
      </c>
      <c r="F120" s="215">
        <f>Dane!$D$103*(F113+F114)/F117</f>
        <v>0</v>
      </c>
      <c r="G120" s="215">
        <f>Dane!$D$103*(G113+G114)/G117</f>
        <v>0</v>
      </c>
      <c r="H120" s="215">
        <f>Dane!$D$103*(H113+H114)/H117</f>
        <v>0</v>
      </c>
      <c r="I120" s="215">
        <f>Dane!$D$103*(I113+I114)/I117</f>
        <v>0</v>
      </c>
      <c r="J120" s="215">
        <f>Dane!$D$103*(J113+J114)/J117</f>
        <v>0</v>
      </c>
      <c r="K120" s="215">
        <f>Dane!$D$103*(K113+K114)/K117</f>
        <v>0</v>
      </c>
      <c r="L120" s="215">
        <f>Dane!$D$103*(L113+L114)/L117</f>
        <v>0</v>
      </c>
      <c r="M120" s="215">
        <f>Dane!$D$103*(M113+M114)/M117</f>
        <v>0</v>
      </c>
      <c r="N120" s="215">
        <f>Dane!$D$103*(N113+N114)/N117</f>
        <v>0</v>
      </c>
      <c r="O120" s="215">
        <f>Dane!$D$103*(O113+O114)/O117</f>
        <v>0</v>
      </c>
      <c r="P120" s="215">
        <f>Dane!$D$103*(P113+P114)/P117</f>
        <v>0</v>
      </c>
      <c r="Q120" s="215">
        <f>Dane!$D$103*(Q113+Q114)/Q117</f>
        <v>0</v>
      </c>
      <c r="R120" s="215">
        <f>Dane!$D$103*(R113+R114)/R117</f>
        <v>0</v>
      </c>
      <c r="S120" s="260"/>
    </row>
    <row r="121" spans="1:19" s="22" customFormat="1">
      <c r="A121" s="451">
        <v>10</v>
      </c>
      <c r="B121" s="294" t="s">
        <v>55</v>
      </c>
      <c r="C121" s="430" t="s">
        <v>6</v>
      </c>
      <c r="D121" s="233" t="e">
        <f>D118+D119-D120</f>
        <v>#DIV/0!</v>
      </c>
      <c r="E121" s="233">
        <f t="shared" ref="E121:R121" si="21">E118+E119-E120</f>
        <v>0</v>
      </c>
      <c r="F121" s="233">
        <f t="shared" si="21"/>
        <v>0</v>
      </c>
      <c r="G121" s="233">
        <f t="shared" si="21"/>
        <v>0</v>
      </c>
      <c r="H121" s="233">
        <f t="shared" si="21"/>
        <v>0</v>
      </c>
      <c r="I121" s="233">
        <f t="shared" si="21"/>
        <v>0</v>
      </c>
      <c r="J121" s="233">
        <f t="shared" si="21"/>
        <v>0</v>
      </c>
      <c r="K121" s="233">
        <f t="shared" si="21"/>
        <v>0</v>
      </c>
      <c r="L121" s="233">
        <f t="shared" si="21"/>
        <v>0</v>
      </c>
      <c r="M121" s="233">
        <f t="shared" si="21"/>
        <v>0</v>
      </c>
      <c r="N121" s="233">
        <f t="shared" si="21"/>
        <v>0</v>
      </c>
      <c r="O121" s="233">
        <f t="shared" si="21"/>
        <v>0</v>
      </c>
      <c r="P121" s="233">
        <f t="shared" si="21"/>
        <v>0</v>
      </c>
      <c r="Q121" s="233">
        <f t="shared" si="21"/>
        <v>0</v>
      </c>
      <c r="R121" s="233">
        <f t="shared" si="21"/>
        <v>0</v>
      </c>
      <c r="S121" s="260"/>
    </row>
    <row r="122" spans="1:19" s="22" customFormat="1">
      <c r="A122" s="451">
        <v>11</v>
      </c>
      <c r="B122" s="452" t="s">
        <v>307</v>
      </c>
      <c r="C122" s="430" t="s">
        <v>6</v>
      </c>
      <c r="D122" s="215" t="e">
        <f>-(D118)-(D119)+(D120)</f>
        <v>#DIV/0!</v>
      </c>
      <c r="E122" s="215" t="e">
        <f>-(E118-D118)-(E119-D119)+(E120-D120)</f>
        <v>#DIV/0!</v>
      </c>
      <c r="F122" s="215">
        <f>-(F118-E118)-(F119-E119)+(F120-E120)</f>
        <v>0</v>
      </c>
      <c r="G122" s="215">
        <f t="shared" ref="G122:R122" si="22">-(G118-F118)-(G119-F119)+(G120-F120)</f>
        <v>0</v>
      </c>
      <c r="H122" s="215">
        <f t="shared" si="22"/>
        <v>0</v>
      </c>
      <c r="I122" s="215">
        <f t="shared" si="22"/>
        <v>0</v>
      </c>
      <c r="J122" s="215">
        <f t="shared" si="22"/>
        <v>0</v>
      </c>
      <c r="K122" s="215">
        <f t="shared" si="22"/>
        <v>0</v>
      </c>
      <c r="L122" s="215">
        <f t="shared" si="22"/>
        <v>0</v>
      </c>
      <c r="M122" s="215">
        <f t="shared" si="22"/>
        <v>0</v>
      </c>
      <c r="N122" s="215">
        <f t="shared" si="22"/>
        <v>0</v>
      </c>
      <c r="O122" s="215">
        <f t="shared" si="22"/>
        <v>0</v>
      </c>
      <c r="P122" s="215">
        <f t="shared" si="22"/>
        <v>0</v>
      </c>
      <c r="Q122" s="215">
        <f t="shared" si="22"/>
        <v>0</v>
      </c>
      <c r="R122" s="215">
        <f t="shared" si="22"/>
        <v>0</v>
      </c>
      <c r="S122" s="260"/>
    </row>
    <row r="123" spans="1:19" s="282" customFormat="1" ht="11.25" thickBot="1">
      <c r="A123" s="359"/>
      <c r="B123" s="357"/>
      <c r="C123" s="360"/>
      <c r="D123" s="357"/>
      <c r="E123" s="357"/>
      <c r="F123" s="357"/>
      <c r="G123" s="357"/>
      <c r="H123" s="357"/>
      <c r="I123" s="357"/>
      <c r="J123" s="357"/>
      <c r="K123" s="357"/>
      <c r="L123" s="357"/>
      <c r="M123" s="357"/>
      <c r="N123" s="357"/>
      <c r="O123" s="357"/>
      <c r="P123" s="357"/>
      <c r="Q123" s="357"/>
      <c r="R123" s="357"/>
      <c r="S123" s="357"/>
    </row>
    <row r="124" spans="1:19" s="21" customFormat="1" ht="30" customHeight="1" thickBot="1">
      <c r="A124" s="359"/>
      <c r="B124" s="385" t="s">
        <v>127</v>
      </c>
      <c r="C124" s="209"/>
      <c r="D124" s="210"/>
      <c r="E124" s="210"/>
      <c r="F124" s="210"/>
      <c r="G124" s="210"/>
      <c r="H124" s="210"/>
      <c r="I124" s="210"/>
      <c r="J124" s="211"/>
      <c r="K124" s="357"/>
      <c r="L124" s="357"/>
      <c r="M124" s="357"/>
      <c r="N124" s="357"/>
      <c r="O124" s="357"/>
      <c r="P124" s="357"/>
      <c r="Q124" s="357"/>
      <c r="R124" s="357"/>
      <c r="S124" s="357"/>
    </row>
    <row r="125" spans="1:19" s="331" customFormat="1" ht="16.5" customHeight="1">
      <c r="A125" s="361"/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36"/>
      <c r="O125" s="336"/>
      <c r="P125" s="336"/>
      <c r="Q125" s="336"/>
      <c r="R125" s="336"/>
      <c r="S125" s="362"/>
    </row>
    <row r="126" spans="1:19" s="345" customFormat="1">
      <c r="B126" s="282" t="s">
        <v>305</v>
      </c>
      <c r="C126" s="346"/>
      <c r="D126" s="338"/>
      <c r="E126" s="338"/>
      <c r="F126" s="338"/>
      <c r="G126" s="338"/>
      <c r="H126" s="338"/>
      <c r="I126" s="338"/>
      <c r="J126" s="338"/>
      <c r="K126" s="338"/>
      <c r="L126" s="338"/>
      <c r="M126" s="338"/>
      <c r="N126" s="338"/>
      <c r="O126" s="338"/>
      <c r="P126" s="338"/>
      <c r="Q126" s="338"/>
      <c r="R126" s="338"/>
      <c r="S126" s="339"/>
    </row>
    <row r="127" spans="1:19" s="409" customFormat="1" ht="12.75" customHeight="1">
      <c r="A127" s="581" t="s">
        <v>14</v>
      </c>
      <c r="B127" s="583" t="s">
        <v>3</v>
      </c>
      <c r="C127" s="581" t="s">
        <v>1</v>
      </c>
      <c r="D127" s="276" t="s">
        <v>199</v>
      </c>
      <c r="E127" s="276" t="s">
        <v>199</v>
      </c>
      <c r="F127" s="276" t="s">
        <v>199</v>
      </c>
      <c r="G127" s="276" t="s">
        <v>199</v>
      </c>
      <c r="H127" s="276" t="s">
        <v>199</v>
      </c>
      <c r="I127" s="276" t="s">
        <v>199</v>
      </c>
      <c r="J127" s="276" t="s">
        <v>199</v>
      </c>
      <c r="K127" s="276" t="s">
        <v>199</v>
      </c>
      <c r="L127" s="276" t="s">
        <v>199</v>
      </c>
      <c r="M127" s="276" t="s">
        <v>199</v>
      </c>
      <c r="N127" s="276" t="s">
        <v>199</v>
      </c>
      <c r="O127" s="276" t="s">
        <v>199</v>
      </c>
      <c r="P127" s="276" t="s">
        <v>199</v>
      </c>
      <c r="Q127" s="276" t="s">
        <v>199</v>
      </c>
      <c r="R127" s="276" t="s">
        <v>199</v>
      </c>
      <c r="S127" s="589" t="s">
        <v>0</v>
      </c>
    </row>
    <row r="128" spans="1:19" s="409" customFormat="1">
      <c r="A128" s="582"/>
      <c r="B128" s="583"/>
      <c r="C128" s="582"/>
      <c r="D128" s="274">
        <f>Dane!D4</f>
        <v>0</v>
      </c>
      <c r="E128" s="274">
        <f>Dane!E4</f>
        <v>1</v>
      </c>
      <c r="F128" s="274">
        <f>Dane!F4</f>
        <v>2</v>
      </c>
      <c r="G128" s="274">
        <f>Dane!G4</f>
        <v>3</v>
      </c>
      <c r="H128" s="274">
        <f>Dane!H4</f>
        <v>4</v>
      </c>
      <c r="I128" s="274">
        <f>Dane!I4</f>
        <v>5</v>
      </c>
      <c r="J128" s="274">
        <f>Dane!J4</f>
        <v>6</v>
      </c>
      <c r="K128" s="274">
        <f>Dane!K4</f>
        <v>7</v>
      </c>
      <c r="L128" s="274">
        <f>Dane!L4</f>
        <v>8</v>
      </c>
      <c r="M128" s="274">
        <f>Dane!M4</f>
        <v>9</v>
      </c>
      <c r="N128" s="274">
        <f>Dane!N4</f>
        <v>10</v>
      </c>
      <c r="O128" s="274">
        <f>Dane!O4</f>
        <v>11</v>
      </c>
      <c r="P128" s="274">
        <f>Dane!P4</f>
        <v>12</v>
      </c>
      <c r="Q128" s="274">
        <f>Dane!Q4</f>
        <v>13</v>
      </c>
      <c r="R128" s="274">
        <f>Dane!R4</f>
        <v>14</v>
      </c>
      <c r="S128" s="590"/>
    </row>
    <row r="129" spans="1:19" s="22" customFormat="1" ht="21">
      <c r="A129" s="297" t="s">
        <v>211</v>
      </c>
      <c r="B129" s="298" t="s">
        <v>212</v>
      </c>
      <c r="C129" s="296" t="s">
        <v>6</v>
      </c>
      <c r="D129" s="299">
        <f t="shared" ref="D129" si="23">SUM(D130:D135)</f>
        <v>0</v>
      </c>
      <c r="E129" s="299">
        <f t="shared" ref="E129" si="24">SUM(E130:E135)</f>
        <v>0</v>
      </c>
      <c r="F129" s="299">
        <f t="shared" ref="F129" si="25">SUM(F130:F135)</f>
        <v>0</v>
      </c>
      <c r="G129" s="299">
        <f t="shared" ref="G129" si="26">SUM(G130:G135)</f>
        <v>0</v>
      </c>
      <c r="H129" s="299">
        <f t="shared" ref="H129" si="27">SUM(H130:H135)</f>
        <v>0</v>
      </c>
      <c r="I129" s="299">
        <f t="shared" ref="I129" si="28">SUM(I130:I135)</f>
        <v>0</v>
      </c>
      <c r="J129" s="299">
        <f t="shared" ref="J129" si="29">SUM(J130:J135)</f>
        <v>0</v>
      </c>
      <c r="K129" s="299">
        <f t="shared" ref="K129" si="30">SUM(K130:K135)</f>
        <v>0</v>
      </c>
      <c r="L129" s="299">
        <f t="shared" ref="L129" si="31">SUM(L130:L135)</f>
        <v>0</v>
      </c>
      <c r="M129" s="299">
        <f t="shared" ref="M129" si="32">SUM(M130:M135)</f>
        <v>0</v>
      </c>
      <c r="N129" s="299">
        <f t="shared" ref="N129" si="33">SUM(N130:N135)</f>
        <v>0</v>
      </c>
      <c r="O129" s="299">
        <f t="shared" ref="O129" si="34">SUM(O130:O135)</f>
        <v>0</v>
      </c>
      <c r="P129" s="299">
        <f t="shared" ref="P129" si="35">SUM(P130:P135)</f>
        <v>0</v>
      </c>
      <c r="Q129" s="299">
        <f t="shared" ref="Q129" si="36">SUM(Q130:Q135)</f>
        <v>0</v>
      </c>
      <c r="R129" s="299">
        <f t="shared" ref="R129" si="37">SUM(R130:R135)</f>
        <v>0</v>
      </c>
      <c r="S129" s="260"/>
    </row>
    <row r="130" spans="1:19" s="22" customFormat="1">
      <c r="A130" s="300" t="s">
        <v>213</v>
      </c>
      <c r="B130" s="222" t="s">
        <v>214</v>
      </c>
      <c r="C130" s="296" t="s">
        <v>6</v>
      </c>
      <c r="D130" s="301">
        <f>D80+D83</f>
        <v>0</v>
      </c>
      <c r="E130" s="301">
        <f t="shared" ref="E130:R130" si="38">E80+E83</f>
        <v>0</v>
      </c>
      <c r="F130" s="301">
        <f t="shared" si="38"/>
        <v>0</v>
      </c>
      <c r="G130" s="301">
        <f t="shared" si="38"/>
        <v>0</v>
      </c>
      <c r="H130" s="301">
        <f t="shared" si="38"/>
        <v>0</v>
      </c>
      <c r="I130" s="301">
        <f t="shared" si="38"/>
        <v>0</v>
      </c>
      <c r="J130" s="301">
        <f t="shared" si="38"/>
        <v>0</v>
      </c>
      <c r="K130" s="301">
        <f t="shared" si="38"/>
        <v>0</v>
      </c>
      <c r="L130" s="301">
        <f t="shared" si="38"/>
        <v>0</v>
      </c>
      <c r="M130" s="301">
        <f t="shared" si="38"/>
        <v>0</v>
      </c>
      <c r="N130" s="301">
        <f t="shared" si="38"/>
        <v>0</v>
      </c>
      <c r="O130" s="301">
        <f t="shared" si="38"/>
        <v>0</v>
      </c>
      <c r="P130" s="301">
        <f t="shared" si="38"/>
        <v>0</v>
      </c>
      <c r="Q130" s="301">
        <f t="shared" si="38"/>
        <v>0</v>
      </c>
      <c r="R130" s="301">
        <f t="shared" si="38"/>
        <v>0</v>
      </c>
      <c r="S130" s="64"/>
    </row>
    <row r="131" spans="1:19" s="22" customFormat="1">
      <c r="A131" s="300" t="s">
        <v>215</v>
      </c>
      <c r="B131" s="302" t="s">
        <v>216</v>
      </c>
      <c r="C131" s="296" t="s">
        <v>6</v>
      </c>
      <c r="D131" s="301">
        <f>D84-D85</f>
        <v>0</v>
      </c>
      <c r="E131" s="301">
        <f t="shared" ref="E131:R131" si="39">E84-E85</f>
        <v>0</v>
      </c>
      <c r="F131" s="301">
        <f t="shared" si="39"/>
        <v>0</v>
      </c>
      <c r="G131" s="301">
        <f t="shared" si="39"/>
        <v>0</v>
      </c>
      <c r="H131" s="301">
        <f t="shared" si="39"/>
        <v>0</v>
      </c>
      <c r="I131" s="301">
        <f t="shared" si="39"/>
        <v>0</v>
      </c>
      <c r="J131" s="301">
        <f t="shared" si="39"/>
        <v>0</v>
      </c>
      <c r="K131" s="301">
        <f t="shared" si="39"/>
        <v>0</v>
      </c>
      <c r="L131" s="301">
        <f t="shared" si="39"/>
        <v>0</v>
      </c>
      <c r="M131" s="301">
        <f t="shared" si="39"/>
        <v>0</v>
      </c>
      <c r="N131" s="301">
        <f t="shared" si="39"/>
        <v>0</v>
      </c>
      <c r="O131" s="301">
        <f t="shared" si="39"/>
        <v>0</v>
      </c>
      <c r="P131" s="301">
        <f t="shared" si="39"/>
        <v>0</v>
      </c>
      <c r="Q131" s="301">
        <f t="shared" si="39"/>
        <v>0</v>
      </c>
      <c r="R131" s="301">
        <f t="shared" si="39"/>
        <v>0</v>
      </c>
      <c r="S131" s="64"/>
    </row>
    <row r="132" spans="1:19" s="22" customFormat="1">
      <c r="A132" s="300" t="s">
        <v>217</v>
      </c>
      <c r="B132" s="302" t="s">
        <v>231</v>
      </c>
      <c r="C132" s="296" t="s">
        <v>6</v>
      </c>
      <c r="D132" s="303"/>
      <c r="E132" s="214"/>
      <c r="F132" s="214"/>
      <c r="G132" s="214"/>
      <c r="H132" s="214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64"/>
    </row>
    <row r="133" spans="1:19" s="22" customFormat="1">
      <c r="A133" s="300" t="s">
        <v>218</v>
      </c>
      <c r="B133" s="302" t="s">
        <v>232</v>
      </c>
      <c r="C133" s="296" t="s">
        <v>6</v>
      </c>
      <c r="D133" s="303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64"/>
    </row>
    <row r="134" spans="1:19" s="22" customFormat="1">
      <c r="A134" s="300" t="s">
        <v>219</v>
      </c>
      <c r="B134" s="302" t="s">
        <v>233</v>
      </c>
      <c r="C134" s="296" t="s">
        <v>6</v>
      </c>
      <c r="D134" s="303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  <c r="S134" s="64"/>
    </row>
    <row r="135" spans="1:19" s="22" customFormat="1">
      <c r="A135" s="300" t="s">
        <v>234</v>
      </c>
      <c r="B135" s="304" t="s">
        <v>230</v>
      </c>
      <c r="C135" s="296" t="s">
        <v>6</v>
      </c>
      <c r="D135" s="303"/>
      <c r="E135" s="214"/>
      <c r="F135" s="214"/>
      <c r="G135" s="214"/>
      <c r="H135" s="214"/>
      <c r="I135" s="214"/>
      <c r="J135" s="214"/>
      <c r="K135" s="214"/>
      <c r="L135" s="214"/>
      <c r="M135" s="214"/>
      <c r="N135" s="214"/>
      <c r="O135" s="214"/>
      <c r="P135" s="214"/>
      <c r="Q135" s="214"/>
      <c r="R135" s="214"/>
      <c r="S135" s="64"/>
    </row>
    <row r="136" spans="1:19" s="22" customFormat="1" ht="21">
      <c r="A136" s="297" t="s">
        <v>220</v>
      </c>
      <c r="B136" s="298" t="s">
        <v>221</v>
      </c>
      <c r="C136" s="296" t="s">
        <v>6</v>
      </c>
      <c r="D136" s="299">
        <f t="shared" ref="D136" si="40">SUM(D137:D139)</f>
        <v>0</v>
      </c>
      <c r="E136" s="299">
        <f t="shared" ref="E136" si="41">SUM(E137:E139)</f>
        <v>0</v>
      </c>
      <c r="F136" s="299">
        <f t="shared" ref="F136" si="42">SUM(F137:F139)</f>
        <v>0</v>
      </c>
      <c r="G136" s="299">
        <f t="shared" ref="G136" si="43">SUM(G137:G139)</f>
        <v>0</v>
      </c>
      <c r="H136" s="299">
        <f t="shared" ref="H136" si="44">SUM(H137:H139)</f>
        <v>0</v>
      </c>
      <c r="I136" s="299">
        <f t="shared" ref="I136" si="45">SUM(I137:I139)</f>
        <v>0</v>
      </c>
      <c r="J136" s="299">
        <f t="shared" ref="J136" si="46">SUM(J137:J139)</f>
        <v>0</v>
      </c>
      <c r="K136" s="299">
        <f t="shared" ref="K136" si="47">SUM(K137:K139)</f>
        <v>0</v>
      </c>
      <c r="L136" s="299">
        <f t="shared" ref="L136" si="48">SUM(L137:L139)</f>
        <v>0</v>
      </c>
      <c r="M136" s="299">
        <f t="shared" ref="M136" si="49">SUM(M137:M139)</f>
        <v>0</v>
      </c>
      <c r="N136" s="299">
        <f t="shared" ref="N136" si="50">SUM(N137:N139)</f>
        <v>0</v>
      </c>
      <c r="O136" s="299">
        <f t="shared" ref="O136" si="51">SUM(O137:O139)</f>
        <v>0</v>
      </c>
      <c r="P136" s="299">
        <f t="shared" ref="P136" si="52">SUM(P137:P139)</f>
        <v>0</v>
      </c>
      <c r="Q136" s="299">
        <f t="shared" ref="Q136" si="53">SUM(Q137:Q139)</f>
        <v>0</v>
      </c>
      <c r="R136" s="299">
        <f t="shared" ref="R136" si="54">SUM(R137:R139)</f>
        <v>0</v>
      </c>
      <c r="S136" s="259"/>
    </row>
    <row r="137" spans="1:19" s="22" customFormat="1">
      <c r="A137" s="300" t="s">
        <v>213</v>
      </c>
      <c r="B137" s="305" t="s">
        <v>239</v>
      </c>
      <c r="C137" s="296" t="s">
        <v>6</v>
      </c>
      <c r="D137" s="303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4"/>
    </row>
    <row r="138" spans="1:19" s="22" customFormat="1">
      <c r="A138" s="300" t="s">
        <v>215</v>
      </c>
      <c r="B138" s="305" t="s">
        <v>238</v>
      </c>
      <c r="C138" s="296" t="s">
        <v>6</v>
      </c>
      <c r="D138" s="303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4"/>
    </row>
    <row r="139" spans="1:19" s="22" customFormat="1">
      <c r="A139" s="300" t="s">
        <v>217</v>
      </c>
      <c r="B139" s="305" t="s">
        <v>235</v>
      </c>
      <c r="C139" s="296" t="s">
        <v>6</v>
      </c>
      <c r="D139" s="303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4"/>
    </row>
    <row r="140" spans="1:19" s="22" customFormat="1" ht="21">
      <c r="A140" s="297" t="s">
        <v>222</v>
      </c>
      <c r="B140" s="298" t="s">
        <v>223</v>
      </c>
      <c r="C140" s="296" t="s">
        <v>6</v>
      </c>
      <c r="D140" s="299">
        <f t="shared" ref="D140" si="55">SUM(D141:D147)</f>
        <v>0</v>
      </c>
      <c r="E140" s="299">
        <f t="shared" ref="E140" si="56">SUM(E141:E147)</f>
        <v>0</v>
      </c>
      <c r="F140" s="299">
        <f t="shared" ref="F140" si="57">SUM(F141:F147)</f>
        <v>0</v>
      </c>
      <c r="G140" s="299">
        <f t="shared" ref="G140" si="58">SUM(G141:G147)</f>
        <v>0</v>
      </c>
      <c r="H140" s="299">
        <f t="shared" ref="H140" si="59">SUM(H141:H147)</f>
        <v>0</v>
      </c>
      <c r="I140" s="299">
        <f t="shared" ref="I140" si="60">SUM(I141:I147)</f>
        <v>0</v>
      </c>
      <c r="J140" s="299">
        <f t="shared" ref="J140" si="61">SUM(J141:J147)</f>
        <v>0</v>
      </c>
      <c r="K140" s="299">
        <f t="shared" ref="K140" si="62">SUM(K141:K147)</f>
        <v>0</v>
      </c>
      <c r="L140" s="299">
        <f t="shared" ref="L140" si="63">SUM(L141:L147)</f>
        <v>0</v>
      </c>
      <c r="M140" s="299">
        <f t="shared" ref="M140" si="64">SUM(M141:M147)</f>
        <v>0</v>
      </c>
      <c r="N140" s="299">
        <f t="shared" ref="N140" si="65">SUM(N141:N147)</f>
        <v>0</v>
      </c>
      <c r="O140" s="299">
        <f t="shared" ref="O140" si="66">SUM(O141:O147)</f>
        <v>0</v>
      </c>
      <c r="P140" s="299">
        <f t="shared" ref="P140" si="67">SUM(P141:P147)</f>
        <v>0</v>
      </c>
      <c r="Q140" s="299">
        <f t="shared" ref="Q140" si="68">SUM(Q141:Q147)</f>
        <v>0</v>
      </c>
      <c r="R140" s="299">
        <f t="shared" ref="R140" si="69">SUM(R141:R147)</f>
        <v>0</v>
      </c>
      <c r="S140" s="259"/>
    </row>
    <row r="141" spans="1:19" s="22" customFormat="1">
      <c r="A141" s="300" t="s">
        <v>213</v>
      </c>
      <c r="B141" s="305" t="s">
        <v>237</v>
      </c>
      <c r="C141" s="296" t="s">
        <v>6</v>
      </c>
      <c r="D141" s="303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4"/>
    </row>
    <row r="142" spans="1:19" s="22" customFormat="1">
      <c r="A142" s="300" t="s">
        <v>215</v>
      </c>
      <c r="B142" s="305" t="s">
        <v>236</v>
      </c>
      <c r="C142" s="296" t="s">
        <v>6</v>
      </c>
      <c r="D142" s="303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4"/>
    </row>
    <row r="143" spans="1:19" s="22" customFormat="1" ht="21">
      <c r="A143" s="300" t="s">
        <v>217</v>
      </c>
      <c r="B143" s="305" t="s">
        <v>240</v>
      </c>
      <c r="C143" s="296" t="s">
        <v>6</v>
      </c>
      <c r="D143" s="303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4"/>
    </row>
    <row r="144" spans="1:19" s="22" customFormat="1">
      <c r="A144" s="300" t="s">
        <v>218</v>
      </c>
      <c r="B144" s="305" t="s">
        <v>241</v>
      </c>
      <c r="C144" s="296" t="s">
        <v>6</v>
      </c>
      <c r="D144" s="303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4"/>
    </row>
    <row r="145" spans="1:19" s="22" customFormat="1">
      <c r="A145" s="300" t="s">
        <v>219</v>
      </c>
      <c r="B145" s="305" t="s">
        <v>242</v>
      </c>
      <c r="C145" s="296" t="s">
        <v>6</v>
      </c>
      <c r="D145" s="303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7"/>
    </row>
    <row r="146" spans="1:19" s="22" customFormat="1">
      <c r="A146" s="300" t="s">
        <v>234</v>
      </c>
      <c r="B146" s="305" t="s">
        <v>243</v>
      </c>
      <c r="C146" s="296" t="s">
        <v>6</v>
      </c>
      <c r="D146" s="303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4"/>
    </row>
    <row r="147" spans="1:19" s="22" customFormat="1" ht="52.5">
      <c r="A147" s="300" t="s">
        <v>245</v>
      </c>
      <c r="B147" s="305" t="s">
        <v>244</v>
      </c>
      <c r="C147" s="296" t="s">
        <v>6</v>
      </c>
      <c r="D147" s="303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4"/>
    </row>
    <row r="148" spans="1:19" s="22" customFormat="1">
      <c r="A148" s="306" t="s">
        <v>224</v>
      </c>
      <c r="B148" s="307" t="s">
        <v>225</v>
      </c>
      <c r="C148" s="296" t="s">
        <v>6</v>
      </c>
      <c r="D148" s="299">
        <f t="shared" ref="D148:R148" si="70">D129+D136+D140</f>
        <v>0</v>
      </c>
      <c r="E148" s="299">
        <f t="shared" si="70"/>
        <v>0</v>
      </c>
      <c r="F148" s="299">
        <f t="shared" si="70"/>
        <v>0</v>
      </c>
      <c r="G148" s="299">
        <f t="shared" si="70"/>
        <v>0</v>
      </c>
      <c r="H148" s="299">
        <f t="shared" si="70"/>
        <v>0</v>
      </c>
      <c r="I148" s="299">
        <f t="shared" si="70"/>
        <v>0</v>
      </c>
      <c r="J148" s="299">
        <f t="shared" si="70"/>
        <v>0</v>
      </c>
      <c r="K148" s="299">
        <f t="shared" si="70"/>
        <v>0</v>
      </c>
      <c r="L148" s="299">
        <f t="shared" si="70"/>
        <v>0</v>
      </c>
      <c r="M148" s="299">
        <f t="shared" si="70"/>
        <v>0</v>
      </c>
      <c r="N148" s="299">
        <f t="shared" si="70"/>
        <v>0</v>
      </c>
      <c r="O148" s="299">
        <f t="shared" si="70"/>
        <v>0</v>
      </c>
      <c r="P148" s="299">
        <f t="shared" si="70"/>
        <v>0</v>
      </c>
      <c r="Q148" s="299">
        <f t="shared" si="70"/>
        <v>0</v>
      </c>
      <c r="R148" s="299">
        <f t="shared" si="70"/>
        <v>0</v>
      </c>
      <c r="S148" s="259"/>
    </row>
    <row r="149" spans="1:19" s="22" customFormat="1">
      <c r="A149" s="308" t="s">
        <v>226</v>
      </c>
      <c r="B149" s="309" t="s">
        <v>227</v>
      </c>
      <c r="C149" s="296" t="s">
        <v>6</v>
      </c>
      <c r="D149" s="310"/>
      <c r="E149" s="237">
        <f>D150</f>
        <v>0</v>
      </c>
      <c r="F149" s="237">
        <f t="shared" ref="F149:R149" si="71">E150</f>
        <v>0</v>
      </c>
      <c r="G149" s="237">
        <f t="shared" si="71"/>
        <v>0</v>
      </c>
      <c r="H149" s="237">
        <f t="shared" si="71"/>
        <v>0</v>
      </c>
      <c r="I149" s="237">
        <f t="shared" si="71"/>
        <v>0</v>
      </c>
      <c r="J149" s="237">
        <f t="shared" si="71"/>
        <v>0</v>
      </c>
      <c r="K149" s="237">
        <f t="shared" si="71"/>
        <v>0</v>
      </c>
      <c r="L149" s="237">
        <f t="shared" si="71"/>
        <v>0</v>
      </c>
      <c r="M149" s="237">
        <f t="shared" si="71"/>
        <v>0</v>
      </c>
      <c r="N149" s="237">
        <f t="shared" si="71"/>
        <v>0</v>
      </c>
      <c r="O149" s="237">
        <f t="shared" si="71"/>
        <v>0</v>
      </c>
      <c r="P149" s="237">
        <f t="shared" si="71"/>
        <v>0</v>
      </c>
      <c r="Q149" s="237">
        <f t="shared" si="71"/>
        <v>0</v>
      </c>
      <c r="R149" s="237">
        <f t="shared" si="71"/>
        <v>0</v>
      </c>
      <c r="S149" s="259"/>
    </row>
    <row r="150" spans="1:19" s="22" customFormat="1">
      <c r="A150" s="311" t="s">
        <v>228</v>
      </c>
      <c r="B150" s="312" t="s">
        <v>229</v>
      </c>
      <c r="C150" s="296" t="s">
        <v>6</v>
      </c>
      <c r="D150" s="313">
        <f t="shared" ref="D150" si="72">D148+D149</f>
        <v>0</v>
      </c>
      <c r="E150" s="313">
        <f t="shared" ref="E150" si="73">E148+E149</f>
        <v>0</v>
      </c>
      <c r="F150" s="313">
        <f t="shared" ref="F150" si="74">F148+F149</f>
        <v>0</v>
      </c>
      <c r="G150" s="313">
        <f t="shared" ref="G150" si="75">G148+G149</f>
        <v>0</v>
      </c>
      <c r="H150" s="313">
        <f t="shared" ref="H150" si="76">H148+H149</f>
        <v>0</v>
      </c>
      <c r="I150" s="313">
        <f t="shared" ref="I150" si="77">I148+I149</f>
        <v>0</v>
      </c>
      <c r="J150" s="313">
        <f t="shared" ref="J150" si="78">J148+J149</f>
        <v>0</v>
      </c>
      <c r="K150" s="313">
        <f t="shared" ref="K150" si="79">K148+K149</f>
        <v>0</v>
      </c>
      <c r="L150" s="313">
        <f t="shared" ref="L150" si="80">L148+L149</f>
        <v>0</v>
      </c>
      <c r="M150" s="313">
        <f t="shared" ref="M150" si="81">M148+M149</f>
        <v>0</v>
      </c>
      <c r="N150" s="313">
        <f t="shared" ref="N150" si="82">N148+N149</f>
        <v>0</v>
      </c>
      <c r="O150" s="313">
        <f t="shared" ref="O150" si="83">O148+O149</f>
        <v>0</v>
      </c>
      <c r="P150" s="313">
        <f t="shared" ref="P150" si="84">P148+P149</f>
        <v>0</v>
      </c>
      <c r="Q150" s="313">
        <f t="shared" ref="Q150" si="85">Q148+Q149</f>
        <v>0</v>
      </c>
      <c r="R150" s="313">
        <f t="shared" ref="R150" si="86">R148+R149</f>
        <v>0</v>
      </c>
      <c r="S150" s="259"/>
    </row>
    <row r="151" spans="1:19" s="282" customFormat="1">
      <c r="A151" s="363"/>
      <c r="B151" s="281"/>
      <c r="C151" s="344"/>
      <c r="D151" s="364"/>
      <c r="E151" s="364"/>
      <c r="F151" s="364"/>
      <c r="G151" s="364"/>
      <c r="H151" s="364"/>
      <c r="I151" s="364"/>
      <c r="J151" s="364"/>
      <c r="K151" s="364"/>
      <c r="L151" s="364"/>
      <c r="M151" s="364"/>
      <c r="N151" s="364"/>
      <c r="O151" s="364"/>
      <c r="P151" s="364"/>
      <c r="Q151" s="364"/>
      <c r="R151" s="364"/>
      <c r="S151" s="365"/>
    </row>
    <row r="152" spans="1:19" s="345" customFormat="1" ht="11.25" thickBot="1">
      <c r="A152" s="342"/>
      <c r="B152" s="343"/>
      <c r="C152" s="344"/>
      <c r="D152" s="334"/>
      <c r="E152" s="334"/>
      <c r="F152" s="334"/>
      <c r="G152" s="334"/>
      <c r="H152" s="334"/>
      <c r="I152" s="334"/>
      <c r="J152" s="334"/>
      <c r="K152" s="334"/>
      <c r="L152" s="334"/>
      <c r="M152" s="334"/>
      <c r="N152" s="334"/>
      <c r="O152" s="334"/>
      <c r="P152" s="334"/>
      <c r="Q152" s="334"/>
      <c r="R152" s="334"/>
      <c r="S152" s="335"/>
    </row>
    <row r="153" spans="1:19" s="345" customFormat="1" ht="18.75" thickBot="1">
      <c r="A153" s="347"/>
      <c r="B153" s="522" t="s">
        <v>149</v>
      </c>
      <c r="C153" s="523"/>
      <c r="D153" s="524"/>
      <c r="E153" s="524"/>
      <c r="F153" s="524"/>
      <c r="G153" s="524"/>
      <c r="H153" s="525"/>
      <c r="I153" s="334"/>
      <c r="J153" s="350"/>
      <c r="K153" s="350"/>
      <c r="L153" s="350"/>
      <c r="M153" s="350"/>
      <c r="N153" s="350"/>
      <c r="O153" s="350"/>
      <c r="P153" s="350"/>
      <c r="Q153" s="350"/>
      <c r="R153" s="350"/>
      <c r="S153" s="350"/>
    </row>
    <row r="154" spans="1:19" s="345" customFormat="1">
      <c r="A154" s="347"/>
      <c r="B154" s="282"/>
      <c r="C154" s="332"/>
      <c r="D154" s="340"/>
      <c r="E154" s="340"/>
      <c r="F154" s="340"/>
      <c r="G154" s="340"/>
      <c r="H154" s="340"/>
      <c r="I154" s="340"/>
      <c r="J154" s="350"/>
      <c r="K154" s="350"/>
      <c r="L154" s="350"/>
      <c r="M154" s="350"/>
      <c r="N154" s="350"/>
      <c r="O154" s="350"/>
      <c r="P154" s="350"/>
      <c r="Q154" s="350"/>
      <c r="R154" s="350"/>
      <c r="S154" s="350"/>
    </row>
    <row r="155" spans="1:19" s="400" customFormat="1">
      <c r="A155" s="427" t="s">
        <v>14</v>
      </c>
      <c r="B155" s="275" t="s">
        <v>3</v>
      </c>
      <c r="C155" s="427" t="s">
        <v>1</v>
      </c>
      <c r="D155" s="276" t="s">
        <v>199</v>
      </c>
      <c r="E155" s="276" t="s">
        <v>199</v>
      </c>
      <c r="F155" s="276" t="s">
        <v>199</v>
      </c>
      <c r="G155" s="276" t="s">
        <v>199</v>
      </c>
      <c r="H155" s="276" t="s">
        <v>199</v>
      </c>
      <c r="I155" s="276" t="s">
        <v>199</v>
      </c>
      <c r="J155" s="276" t="s">
        <v>199</v>
      </c>
      <c r="K155" s="276" t="s">
        <v>199</v>
      </c>
      <c r="L155" s="276" t="s">
        <v>199</v>
      </c>
      <c r="M155" s="276" t="s">
        <v>199</v>
      </c>
      <c r="N155" s="276" t="s">
        <v>199</v>
      </c>
      <c r="O155" s="276" t="s">
        <v>199</v>
      </c>
      <c r="P155" s="276" t="s">
        <v>199</v>
      </c>
      <c r="Q155" s="276" t="s">
        <v>199</v>
      </c>
      <c r="R155" s="276" t="s">
        <v>199</v>
      </c>
      <c r="S155" s="277" t="s">
        <v>0</v>
      </c>
    </row>
    <row r="156" spans="1:19" s="400" customFormat="1">
      <c r="A156" s="273"/>
      <c r="B156" s="275"/>
      <c r="C156" s="273"/>
      <c r="D156" s="293">
        <f t="shared" ref="D156:R156" si="87">D4</f>
        <v>0</v>
      </c>
      <c r="E156" s="293">
        <f t="shared" si="87"/>
        <v>1</v>
      </c>
      <c r="F156" s="293">
        <f t="shared" si="87"/>
        <v>2</v>
      </c>
      <c r="G156" s="293">
        <f t="shared" si="87"/>
        <v>3</v>
      </c>
      <c r="H156" s="293">
        <f t="shared" si="87"/>
        <v>4</v>
      </c>
      <c r="I156" s="293">
        <f t="shared" si="87"/>
        <v>5</v>
      </c>
      <c r="J156" s="293">
        <f t="shared" si="87"/>
        <v>6</v>
      </c>
      <c r="K156" s="293">
        <f t="shared" si="87"/>
        <v>7</v>
      </c>
      <c r="L156" s="293">
        <f t="shared" si="87"/>
        <v>8</v>
      </c>
      <c r="M156" s="293">
        <f t="shared" si="87"/>
        <v>9</v>
      </c>
      <c r="N156" s="293">
        <f t="shared" si="87"/>
        <v>10</v>
      </c>
      <c r="O156" s="293">
        <f t="shared" si="87"/>
        <v>11</v>
      </c>
      <c r="P156" s="293">
        <f t="shared" si="87"/>
        <v>12</v>
      </c>
      <c r="Q156" s="293">
        <f t="shared" si="87"/>
        <v>13</v>
      </c>
      <c r="R156" s="293">
        <f t="shared" si="87"/>
        <v>14</v>
      </c>
      <c r="S156" s="278"/>
    </row>
    <row r="157" spans="1:19" s="345" customFormat="1">
      <c r="A157" s="431">
        <v>1</v>
      </c>
      <c r="B157" s="453" t="s">
        <v>60</v>
      </c>
      <c r="C157" s="429" t="s">
        <v>2</v>
      </c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46"/>
    </row>
    <row r="158" spans="1:19" s="345" customFormat="1">
      <c r="A158" s="431">
        <v>2</v>
      </c>
      <c r="B158" s="453" t="s">
        <v>150</v>
      </c>
      <c r="C158" s="429" t="s">
        <v>2</v>
      </c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46"/>
    </row>
    <row r="159" spans="1:19" s="345" customFormat="1" ht="21">
      <c r="A159" s="431">
        <v>3</v>
      </c>
      <c r="B159" s="453" t="s">
        <v>320</v>
      </c>
      <c r="C159" s="429" t="s">
        <v>2</v>
      </c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46"/>
    </row>
    <row r="160" spans="1:19" s="345" customFormat="1">
      <c r="A160" s="431">
        <v>4</v>
      </c>
      <c r="B160" s="453" t="s">
        <v>81</v>
      </c>
      <c r="C160" s="429" t="s">
        <v>6</v>
      </c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46"/>
    </row>
    <row r="161" spans="1:19" s="345" customFormat="1">
      <c r="A161" s="431">
        <v>5</v>
      </c>
      <c r="B161" s="28" t="s">
        <v>324</v>
      </c>
      <c r="C161" s="429" t="s">
        <v>154</v>
      </c>
      <c r="D161" s="576"/>
      <c r="E161" s="576"/>
      <c r="F161" s="576"/>
      <c r="G161" s="576"/>
      <c r="H161" s="576"/>
      <c r="I161" s="576"/>
      <c r="J161" s="576"/>
      <c r="K161" s="576"/>
      <c r="L161" s="576"/>
      <c r="M161" s="576"/>
      <c r="N161" s="576"/>
      <c r="O161" s="576"/>
      <c r="P161" s="576"/>
      <c r="Q161" s="576"/>
      <c r="R161" s="576"/>
      <c r="S161" s="229"/>
    </row>
    <row r="162" spans="1:19" s="345" customFormat="1">
      <c r="A162" s="431">
        <v>6</v>
      </c>
      <c r="B162" s="453" t="s">
        <v>151</v>
      </c>
      <c r="C162" s="429" t="s">
        <v>2</v>
      </c>
      <c r="D162" s="237">
        <f>D157*D$161</f>
        <v>0</v>
      </c>
      <c r="E162" s="237">
        <f t="shared" ref="E162:R162" si="88">E157*E$161</f>
        <v>0</v>
      </c>
      <c r="F162" s="237">
        <f t="shared" si="88"/>
        <v>0</v>
      </c>
      <c r="G162" s="237">
        <f t="shared" si="88"/>
        <v>0</v>
      </c>
      <c r="H162" s="237">
        <f t="shared" si="88"/>
        <v>0</v>
      </c>
      <c r="I162" s="237">
        <f t="shared" si="88"/>
        <v>0</v>
      </c>
      <c r="J162" s="237">
        <f t="shared" si="88"/>
        <v>0</v>
      </c>
      <c r="K162" s="237">
        <f t="shared" si="88"/>
        <v>0</v>
      </c>
      <c r="L162" s="237">
        <f t="shared" si="88"/>
        <v>0</v>
      </c>
      <c r="M162" s="237">
        <f t="shared" si="88"/>
        <v>0</v>
      </c>
      <c r="N162" s="237">
        <f t="shared" si="88"/>
        <v>0</v>
      </c>
      <c r="O162" s="237">
        <f t="shared" si="88"/>
        <v>0</v>
      </c>
      <c r="P162" s="237">
        <f t="shared" si="88"/>
        <v>0</v>
      </c>
      <c r="Q162" s="237">
        <f t="shared" si="88"/>
        <v>0</v>
      </c>
      <c r="R162" s="237">
        <f t="shared" si="88"/>
        <v>0</v>
      </c>
      <c r="S162" s="229"/>
    </row>
    <row r="163" spans="1:19" s="345" customFormat="1">
      <c r="A163" s="431">
        <v>7</v>
      </c>
      <c r="B163" s="453" t="s">
        <v>152</v>
      </c>
      <c r="C163" s="429" t="s">
        <v>2</v>
      </c>
      <c r="D163" s="237">
        <f t="shared" ref="D163:R165" si="89">D158*D$161</f>
        <v>0</v>
      </c>
      <c r="E163" s="237">
        <f t="shared" si="89"/>
        <v>0</v>
      </c>
      <c r="F163" s="237">
        <f t="shared" si="89"/>
        <v>0</v>
      </c>
      <c r="G163" s="237">
        <f t="shared" si="89"/>
        <v>0</v>
      </c>
      <c r="H163" s="237">
        <f t="shared" si="89"/>
        <v>0</v>
      </c>
      <c r="I163" s="237">
        <f t="shared" si="89"/>
        <v>0</v>
      </c>
      <c r="J163" s="237">
        <f t="shared" si="89"/>
        <v>0</v>
      </c>
      <c r="K163" s="237">
        <f t="shared" si="89"/>
        <v>0</v>
      </c>
      <c r="L163" s="237">
        <f t="shared" si="89"/>
        <v>0</v>
      </c>
      <c r="M163" s="237">
        <f t="shared" si="89"/>
        <v>0</v>
      </c>
      <c r="N163" s="237">
        <f t="shared" si="89"/>
        <v>0</v>
      </c>
      <c r="O163" s="237">
        <f t="shared" si="89"/>
        <v>0</v>
      </c>
      <c r="P163" s="237">
        <f t="shared" si="89"/>
        <v>0</v>
      </c>
      <c r="Q163" s="237">
        <f t="shared" si="89"/>
        <v>0</v>
      </c>
      <c r="R163" s="237">
        <f t="shared" si="89"/>
        <v>0</v>
      </c>
      <c r="S163" s="229"/>
    </row>
    <row r="164" spans="1:19" s="345" customFormat="1" ht="21">
      <c r="A164" s="431">
        <v>8</v>
      </c>
      <c r="B164" s="453" t="s">
        <v>321</v>
      </c>
      <c r="C164" s="429" t="s">
        <v>2</v>
      </c>
      <c r="D164" s="237">
        <f t="shared" si="89"/>
        <v>0</v>
      </c>
      <c r="E164" s="237">
        <f t="shared" si="89"/>
        <v>0</v>
      </c>
      <c r="F164" s="237">
        <f t="shared" si="89"/>
        <v>0</v>
      </c>
      <c r="G164" s="237">
        <f t="shared" si="89"/>
        <v>0</v>
      </c>
      <c r="H164" s="237">
        <f t="shared" si="89"/>
        <v>0</v>
      </c>
      <c r="I164" s="237">
        <f t="shared" si="89"/>
        <v>0</v>
      </c>
      <c r="J164" s="237">
        <f t="shared" si="89"/>
        <v>0</v>
      </c>
      <c r="K164" s="237">
        <f t="shared" si="89"/>
        <v>0</v>
      </c>
      <c r="L164" s="237">
        <f t="shared" si="89"/>
        <v>0</v>
      </c>
      <c r="M164" s="237">
        <f t="shared" si="89"/>
        <v>0</v>
      </c>
      <c r="N164" s="237">
        <f t="shared" si="89"/>
        <v>0</v>
      </c>
      <c r="O164" s="237">
        <f t="shared" si="89"/>
        <v>0</v>
      </c>
      <c r="P164" s="237">
        <f t="shared" si="89"/>
        <v>0</v>
      </c>
      <c r="Q164" s="237">
        <f t="shared" si="89"/>
        <v>0</v>
      </c>
      <c r="R164" s="237">
        <f t="shared" si="89"/>
        <v>0</v>
      </c>
      <c r="S164" s="229"/>
    </row>
    <row r="165" spans="1:19" s="345" customFormat="1">
      <c r="A165" s="431">
        <v>9</v>
      </c>
      <c r="B165" s="453" t="s">
        <v>153</v>
      </c>
      <c r="C165" s="429" t="s">
        <v>6</v>
      </c>
      <c r="D165" s="237">
        <f t="shared" si="89"/>
        <v>0</v>
      </c>
      <c r="E165" s="237">
        <f t="shared" si="89"/>
        <v>0</v>
      </c>
      <c r="F165" s="237">
        <f t="shared" si="89"/>
        <v>0</v>
      </c>
      <c r="G165" s="237">
        <f t="shared" si="89"/>
        <v>0</v>
      </c>
      <c r="H165" s="237">
        <f t="shared" si="89"/>
        <v>0</v>
      </c>
      <c r="I165" s="237">
        <f t="shared" si="89"/>
        <v>0</v>
      </c>
      <c r="J165" s="237">
        <f t="shared" si="89"/>
        <v>0</v>
      </c>
      <c r="K165" s="237">
        <f t="shared" si="89"/>
        <v>0</v>
      </c>
      <c r="L165" s="237">
        <f t="shared" si="89"/>
        <v>0</v>
      </c>
      <c r="M165" s="237">
        <f t="shared" si="89"/>
        <v>0</v>
      </c>
      <c r="N165" s="237">
        <f t="shared" si="89"/>
        <v>0</v>
      </c>
      <c r="O165" s="237">
        <f t="shared" si="89"/>
        <v>0</v>
      </c>
      <c r="P165" s="237">
        <f t="shared" si="89"/>
        <v>0</v>
      </c>
      <c r="Q165" s="237">
        <f t="shared" si="89"/>
        <v>0</v>
      </c>
      <c r="R165" s="237">
        <f t="shared" si="89"/>
        <v>0</v>
      </c>
      <c r="S165" s="229"/>
    </row>
    <row r="166" spans="1:19" s="345" customFormat="1"/>
    <row r="167" spans="1:19" s="345" customFormat="1" ht="21">
      <c r="A167" s="431">
        <v>1</v>
      </c>
      <c r="B167" s="453" t="s">
        <v>155</v>
      </c>
      <c r="C167" s="429" t="s">
        <v>6</v>
      </c>
      <c r="D167" s="238">
        <f>SUM(D162:R162)</f>
        <v>0</v>
      </c>
    </row>
    <row r="168" spans="1:19" s="345" customFormat="1" ht="21">
      <c r="A168" s="431">
        <v>2</v>
      </c>
      <c r="B168" s="453" t="s">
        <v>156</v>
      </c>
      <c r="C168" s="429" t="s">
        <v>6</v>
      </c>
      <c r="D168" s="238">
        <f>SUM(D163:R165)</f>
        <v>0</v>
      </c>
    </row>
    <row r="169" spans="1:19" s="345" customFormat="1">
      <c r="A169" s="431">
        <v>3</v>
      </c>
      <c r="B169" s="453" t="s">
        <v>157</v>
      </c>
      <c r="C169" s="429" t="s">
        <v>7</v>
      </c>
      <c r="D169" s="244" t="e">
        <f>(D167-D168)/D167</f>
        <v>#DIV/0!</v>
      </c>
    </row>
    <row r="170" spans="1:19" s="345" customFormat="1">
      <c r="A170" s="431">
        <v>4</v>
      </c>
      <c r="B170" s="453" t="s">
        <v>158</v>
      </c>
      <c r="C170" s="429" t="s">
        <v>6</v>
      </c>
      <c r="D170" s="241">
        <f>Dane!D141</f>
        <v>0</v>
      </c>
    </row>
    <row r="171" spans="1:19" s="345" customFormat="1" ht="21">
      <c r="A171" s="431">
        <v>5</v>
      </c>
      <c r="B171" s="453" t="s">
        <v>159</v>
      </c>
      <c r="C171" s="429" t="s">
        <v>6</v>
      </c>
      <c r="D171" s="239" t="e">
        <f>D169*D170</f>
        <v>#DIV/0!</v>
      </c>
    </row>
    <row r="172" spans="1:19" s="345" customFormat="1" ht="21">
      <c r="A172" s="431">
        <v>6</v>
      </c>
      <c r="B172" s="453" t="s">
        <v>148</v>
      </c>
      <c r="C172" s="429" t="s">
        <v>7</v>
      </c>
      <c r="D172" s="240">
        <f>Dane!D142</f>
        <v>0</v>
      </c>
    </row>
    <row r="173" spans="1:19" s="345" customFormat="1" ht="21">
      <c r="A173" s="431">
        <v>7</v>
      </c>
      <c r="B173" s="453" t="s">
        <v>160</v>
      </c>
      <c r="C173" s="429" t="s">
        <v>6</v>
      </c>
      <c r="D173" s="242" t="e">
        <f>D171*D172</f>
        <v>#DIV/0!</v>
      </c>
    </row>
    <row r="174" spans="1:19" s="345" customFormat="1" ht="21">
      <c r="A174" s="431">
        <v>8</v>
      </c>
      <c r="B174" s="453" t="s">
        <v>161</v>
      </c>
      <c r="C174" s="429" t="s">
        <v>7</v>
      </c>
      <c r="D174" s="243" t="e">
        <f>D173/D170</f>
        <v>#DIV/0!</v>
      </c>
    </row>
    <row r="175" spans="1:19" s="345" customFormat="1" ht="11.25" thickBot="1"/>
    <row r="176" spans="1:19" s="345" customFormat="1" ht="18.75" thickBot="1">
      <c r="B176" s="522" t="s">
        <v>162</v>
      </c>
      <c r="C176" s="528"/>
      <c r="D176" s="529"/>
      <c r="E176" s="530"/>
      <c r="F176" s="530"/>
      <c r="G176" s="530"/>
      <c r="H176" s="530"/>
      <c r="I176" s="530"/>
      <c r="J176" s="530"/>
      <c r="K176" s="530"/>
      <c r="L176" s="531"/>
    </row>
    <row r="177" spans="1:19" s="345" customFormat="1"/>
    <row r="178" spans="1:19" s="345" customFormat="1">
      <c r="A178" s="451">
        <v>1</v>
      </c>
      <c r="B178" s="436" t="s">
        <v>163</v>
      </c>
      <c r="C178" s="429" t="s">
        <v>7</v>
      </c>
      <c r="D178" s="245"/>
    </row>
    <row r="179" spans="1:19" s="345" customFormat="1">
      <c r="A179" s="451">
        <v>2</v>
      </c>
      <c r="B179" s="436" t="s">
        <v>192</v>
      </c>
      <c r="C179" s="429" t="s">
        <v>7</v>
      </c>
      <c r="D179" s="245"/>
    </row>
    <row r="180" spans="1:19" s="345" customFormat="1">
      <c r="A180" s="451">
        <v>3</v>
      </c>
      <c r="B180" s="436" t="s">
        <v>158</v>
      </c>
      <c r="C180" s="429" t="s">
        <v>6</v>
      </c>
      <c r="D180" s="246"/>
    </row>
    <row r="181" spans="1:19" s="345" customFormat="1" ht="21">
      <c r="A181" s="451">
        <v>4</v>
      </c>
      <c r="B181" s="436" t="s">
        <v>159</v>
      </c>
      <c r="C181" s="429" t="s">
        <v>6</v>
      </c>
      <c r="D181" s="246"/>
    </row>
    <row r="182" spans="1:19" s="345" customFormat="1" ht="21">
      <c r="A182" s="451">
        <v>5</v>
      </c>
      <c r="B182" s="436" t="s">
        <v>148</v>
      </c>
      <c r="C182" s="429" t="s">
        <v>7</v>
      </c>
      <c r="D182" s="245"/>
    </row>
    <row r="183" spans="1:19" s="345" customFormat="1" ht="21">
      <c r="A183" s="451">
        <v>6</v>
      </c>
      <c r="B183" s="436" t="s">
        <v>164</v>
      </c>
      <c r="C183" s="429" t="s">
        <v>6</v>
      </c>
      <c r="D183" s="247"/>
    </row>
    <row r="184" spans="1:19" s="345" customFormat="1"/>
    <row r="185" spans="1:19" s="345" customFormat="1" ht="11.25" thickBot="1">
      <c r="A185" s="342"/>
      <c r="B185" s="343"/>
      <c r="C185" s="344"/>
      <c r="D185" s="334"/>
      <c r="E185" s="334"/>
      <c r="F185" s="334"/>
      <c r="G185" s="334"/>
      <c r="H185" s="334"/>
      <c r="I185" s="334"/>
      <c r="J185" s="334"/>
      <c r="K185" s="334"/>
      <c r="L185" s="334"/>
      <c r="M185" s="334"/>
      <c r="N185" s="334"/>
      <c r="O185" s="334"/>
      <c r="P185" s="334"/>
      <c r="Q185" s="334"/>
      <c r="R185" s="334"/>
      <c r="S185" s="335"/>
    </row>
    <row r="186" spans="1:19" s="345" customFormat="1" ht="18.75" thickBot="1">
      <c r="A186" s="342"/>
      <c r="B186" s="532" t="s">
        <v>130</v>
      </c>
      <c r="C186" s="528"/>
      <c r="D186" s="533"/>
      <c r="E186" s="533"/>
      <c r="F186" s="533"/>
      <c r="G186" s="534"/>
      <c r="H186" s="334"/>
      <c r="I186" s="334"/>
      <c r="J186" s="334"/>
      <c r="K186" s="334"/>
      <c r="L186" s="334"/>
      <c r="M186" s="334"/>
      <c r="N186" s="334"/>
      <c r="O186" s="334"/>
      <c r="P186" s="334"/>
      <c r="Q186" s="334"/>
      <c r="R186" s="334"/>
      <c r="S186" s="335"/>
    </row>
    <row r="187" spans="1:19" s="345" customFormat="1">
      <c r="A187" s="342"/>
      <c r="B187" s="343"/>
      <c r="C187" s="344"/>
      <c r="D187" s="334"/>
      <c r="E187" s="334"/>
      <c r="F187" s="334"/>
      <c r="G187" s="334"/>
      <c r="H187" s="334"/>
      <c r="I187" s="334"/>
      <c r="J187" s="334"/>
      <c r="K187" s="334"/>
      <c r="L187" s="334"/>
      <c r="M187" s="334"/>
      <c r="N187" s="334"/>
      <c r="O187" s="334"/>
      <c r="P187" s="334"/>
      <c r="Q187" s="334"/>
      <c r="R187" s="334"/>
      <c r="S187" s="335"/>
    </row>
    <row r="188" spans="1:19" s="345" customFormat="1">
      <c r="A188" s="342"/>
      <c r="B188" s="343"/>
      <c r="C188" s="344"/>
      <c r="D188" s="334"/>
      <c r="E188" s="334"/>
      <c r="F188" s="334"/>
      <c r="G188" s="334"/>
      <c r="H188" s="334"/>
      <c r="I188" s="334"/>
      <c r="J188" s="334"/>
      <c r="K188" s="334"/>
      <c r="L188" s="334"/>
      <c r="M188" s="334"/>
      <c r="N188" s="334"/>
      <c r="O188" s="334"/>
      <c r="P188" s="334"/>
      <c r="Q188" s="334"/>
      <c r="R188" s="334"/>
      <c r="S188" s="335"/>
    </row>
    <row r="189" spans="1:19" s="345" customFormat="1" ht="12.75">
      <c r="A189" s="342"/>
      <c r="B189" s="377" t="s">
        <v>131</v>
      </c>
      <c r="C189" s="378"/>
      <c r="D189" s="374" t="s">
        <v>145</v>
      </c>
      <c r="E189" s="375"/>
      <c r="F189" s="375"/>
      <c r="G189" s="375"/>
      <c r="H189" s="375"/>
      <c r="I189" s="375"/>
      <c r="J189" s="375"/>
      <c r="K189" s="375"/>
      <c r="L189" s="375"/>
      <c r="M189" s="375"/>
      <c r="N189" s="375"/>
      <c r="O189" s="375"/>
      <c r="P189" s="376"/>
      <c r="Q189" s="334"/>
      <c r="R189" s="334"/>
      <c r="S189" s="335"/>
    </row>
    <row r="190" spans="1:19" s="345" customFormat="1">
      <c r="A190" s="342"/>
      <c r="B190" s="343"/>
      <c r="C190" s="344"/>
      <c r="D190" s="334"/>
      <c r="E190" s="334"/>
      <c r="F190" s="334"/>
      <c r="G190" s="334"/>
      <c r="H190" s="334"/>
      <c r="I190" s="334"/>
      <c r="J190" s="334"/>
      <c r="K190" s="334"/>
      <c r="L190" s="334"/>
      <c r="M190" s="334"/>
      <c r="N190" s="334"/>
      <c r="O190" s="334"/>
      <c r="P190" s="334"/>
      <c r="Q190" s="334"/>
      <c r="R190" s="334"/>
      <c r="S190" s="335"/>
    </row>
    <row r="191" spans="1:19" s="400" customFormat="1">
      <c r="C191" s="427" t="s">
        <v>1</v>
      </c>
      <c r="D191" s="276" t="s">
        <v>199</v>
      </c>
      <c r="E191" s="276" t="s">
        <v>199</v>
      </c>
      <c r="F191" s="276" t="s">
        <v>199</v>
      </c>
      <c r="G191" s="276" t="s">
        <v>199</v>
      </c>
      <c r="H191" s="276" t="s">
        <v>199</v>
      </c>
      <c r="I191" s="276" t="s">
        <v>199</v>
      </c>
      <c r="J191" s="276" t="s">
        <v>199</v>
      </c>
      <c r="K191" s="276" t="s">
        <v>199</v>
      </c>
      <c r="L191" s="276" t="s">
        <v>199</v>
      </c>
      <c r="M191" s="276" t="s">
        <v>199</v>
      </c>
      <c r="N191" s="276" t="s">
        <v>199</v>
      </c>
      <c r="O191" s="276" t="s">
        <v>199</v>
      </c>
      <c r="P191" s="276" t="s">
        <v>199</v>
      </c>
      <c r="Q191" s="276" t="s">
        <v>199</v>
      </c>
      <c r="R191" s="276" t="s">
        <v>199</v>
      </c>
      <c r="S191" s="277" t="s">
        <v>0</v>
      </c>
    </row>
    <row r="192" spans="1:19" s="400" customFormat="1">
      <c r="A192" s="455"/>
      <c r="B192" s="455" t="s">
        <v>132</v>
      </c>
      <c r="C192" s="273"/>
      <c r="D192" s="293">
        <f>Dane!D4</f>
        <v>0</v>
      </c>
      <c r="E192" s="293">
        <f>Dane!E4</f>
        <v>1</v>
      </c>
      <c r="F192" s="293">
        <f>Dane!F4</f>
        <v>2</v>
      </c>
      <c r="G192" s="293">
        <f>Dane!G4</f>
        <v>3</v>
      </c>
      <c r="H192" s="293">
        <f>Dane!H4</f>
        <v>4</v>
      </c>
      <c r="I192" s="293">
        <f>Dane!I4</f>
        <v>5</v>
      </c>
      <c r="J192" s="293">
        <f>Dane!J4</f>
        <v>6</v>
      </c>
      <c r="K192" s="293">
        <f>Dane!K4</f>
        <v>7</v>
      </c>
      <c r="L192" s="293">
        <f>Dane!L4</f>
        <v>8</v>
      </c>
      <c r="M192" s="293">
        <f>Dane!M4</f>
        <v>9</v>
      </c>
      <c r="N192" s="293">
        <f>Dane!N4</f>
        <v>10</v>
      </c>
      <c r="O192" s="293">
        <f>Dane!O4</f>
        <v>11</v>
      </c>
      <c r="P192" s="293">
        <f>Dane!P4</f>
        <v>12</v>
      </c>
      <c r="Q192" s="293">
        <f>Dane!Q4</f>
        <v>13</v>
      </c>
      <c r="R192" s="293">
        <f>Dane!R4</f>
        <v>14</v>
      </c>
      <c r="S192" s="278"/>
    </row>
    <row r="193" spans="1:19" s="345" customFormat="1">
      <c r="A193" s="456">
        <v>1</v>
      </c>
      <c r="B193" s="457" t="s">
        <v>115</v>
      </c>
      <c r="C193" s="42" t="s">
        <v>6</v>
      </c>
      <c r="D193" s="380"/>
      <c r="E193" s="380"/>
      <c r="F193" s="380"/>
      <c r="G193" s="380"/>
      <c r="H193" s="380"/>
      <c r="I193" s="380"/>
      <c r="J193" s="380"/>
      <c r="K193" s="380"/>
      <c r="L193" s="380"/>
      <c r="M193" s="380"/>
      <c r="N193" s="380"/>
      <c r="O193" s="380"/>
      <c r="P193" s="380"/>
      <c r="Q193" s="380"/>
      <c r="R193" s="380"/>
      <c r="S193" s="373"/>
    </row>
    <row r="194" spans="1:19" s="345" customFormat="1" ht="21">
      <c r="A194" s="456">
        <v>2</v>
      </c>
      <c r="B194" s="457" t="s">
        <v>133</v>
      </c>
      <c r="C194" s="42" t="s">
        <v>6</v>
      </c>
      <c r="D194" s="380"/>
      <c r="E194" s="380"/>
      <c r="F194" s="380"/>
      <c r="G194" s="380"/>
      <c r="H194" s="380"/>
      <c r="I194" s="380"/>
      <c r="J194" s="380"/>
      <c r="K194" s="380"/>
      <c r="L194" s="380"/>
      <c r="M194" s="380"/>
      <c r="N194" s="380"/>
      <c r="O194" s="380"/>
      <c r="P194" s="380"/>
      <c r="Q194" s="380"/>
      <c r="R194" s="380"/>
      <c r="S194" s="373"/>
    </row>
    <row r="195" spans="1:19" s="345" customFormat="1">
      <c r="A195" s="456">
        <v>3</v>
      </c>
      <c r="B195" s="457" t="s">
        <v>134</v>
      </c>
      <c r="C195" s="42" t="s">
        <v>6</v>
      </c>
      <c r="D195" s="380"/>
      <c r="E195" s="380"/>
      <c r="F195" s="380"/>
      <c r="G195" s="380"/>
      <c r="H195" s="380"/>
      <c r="I195" s="380"/>
      <c r="J195" s="380"/>
      <c r="K195" s="380"/>
      <c r="L195" s="380"/>
      <c r="M195" s="380"/>
      <c r="N195" s="380"/>
      <c r="O195" s="380"/>
      <c r="P195" s="380"/>
      <c r="Q195" s="380"/>
      <c r="R195" s="380"/>
      <c r="S195" s="373"/>
    </row>
    <row r="196" spans="1:19" s="345" customFormat="1">
      <c r="A196" s="456">
        <v>4</v>
      </c>
      <c r="B196" s="457" t="s">
        <v>135</v>
      </c>
      <c r="C196" s="42" t="s">
        <v>6</v>
      </c>
      <c r="D196" s="380"/>
      <c r="E196" s="380"/>
      <c r="F196" s="380"/>
      <c r="G196" s="380"/>
      <c r="H196" s="380"/>
      <c r="I196" s="380"/>
      <c r="J196" s="380"/>
      <c r="K196" s="380"/>
      <c r="L196" s="380"/>
      <c r="M196" s="380"/>
      <c r="N196" s="380"/>
      <c r="O196" s="380"/>
      <c r="P196" s="380"/>
      <c r="Q196" s="380"/>
      <c r="R196" s="380"/>
      <c r="S196" s="373"/>
    </row>
    <row r="197" spans="1:19" s="345" customFormat="1">
      <c r="A197" s="454">
        <v>5</v>
      </c>
      <c r="B197" s="318" t="s">
        <v>136</v>
      </c>
      <c r="C197" s="42" t="s">
        <v>6</v>
      </c>
      <c r="D197" s="380"/>
      <c r="E197" s="380"/>
      <c r="F197" s="380"/>
      <c r="G197" s="380"/>
      <c r="H197" s="380"/>
      <c r="I197" s="380"/>
      <c r="J197" s="380"/>
      <c r="K197" s="380"/>
      <c r="L197" s="380"/>
      <c r="M197" s="380"/>
      <c r="N197" s="380"/>
      <c r="O197" s="380"/>
      <c r="P197" s="380"/>
      <c r="Q197" s="380"/>
      <c r="R197" s="380"/>
      <c r="S197" s="379"/>
    </row>
    <row r="198" spans="1:19" s="345" customFormat="1">
      <c r="A198" s="458">
        <v>6</v>
      </c>
      <c r="B198" s="459" t="s">
        <v>308</v>
      </c>
      <c r="C198" s="42" t="s">
        <v>7</v>
      </c>
      <c r="D198" s="380"/>
      <c r="E198" s="380"/>
      <c r="F198" s="380"/>
      <c r="G198" s="380"/>
      <c r="H198" s="380"/>
      <c r="I198" s="380"/>
      <c r="J198" s="380"/>
      <c r="K198" s="380"/>
      <c r="L198" s="380"/>
      <c r="M198" s="380"/>
      <c r="N198" s="380"/>
      <c r="O198" s="380"/>
      <c r="P198" s="380"/>
      <c r="Q198" s="380"/>
      <c r="R198" s="380"/>
      <c r="S198" s="379"/>
    </row>
    <row r="199" spans="1:19" s="345" customFormat="1">
      <c r="A199" s="454">
        <v>7</v>
      </c>
      <c r="B199" s="318" t="s">
        <v>137</v>
      </c>
      <c r="C199" s="42" t="s">
        <v>6</v>
      </c>
      <c r="D199" s="380"/>
      <c r="E199" s="380"/>
      <c r="F199" s="380"/>
      <c r="G199" s="380"/>
      <c r="H199" s="380"/>
      <c r="I199" s="380"/>
      <c r="J199" s="380"/>
      <c r="K199" s="380"/>
      <c r="L199" s="380"/>
      <c r="M199" s="380"/>
      <c r="N199" s="380"/>
      <c r="O199" s="380"/>
      <c r="P199" s="380"/>
      <c r="Q199" s="380"/>
      <c r="R199" s="380"/>
      <c r="S199" s="379"/>
    </row>
    <row r="200" spans="1:19" s="345" customFormat="1">
      <c r="A200" s="454">
        <v>8</v>
      </c>
      <c r="B200" s="460" t="s">
        <v>138</v>
      </c>
      <c r="C200" s="42" t="s">
        <v>6</v>
      </c>
      <c r="D200" s="380"/>
      <c r="E200" s="381"/>
      <c r="F200" s="381"/>
      <c r="G200" s="381"/>
      <c r="H200" s="381"/>
      <c r="I200" s="381"/>
      <c r="J200" s="381"/>
      <c r="K200" s="381"/>
      <c r="L200" s="381"/>
      <c r="M200" s="381"/>
      <c r="N200" s="381"/>
      <c r="O200" s="381"/>
      <c r="P200" s="381"/>
      <c r="Q200" s="381"/>
      <c r="R200" s="381"/>
      <c r="S200" s="335"/>
    </row>
    <row r="201" spans="1:19" s="345" customFormat="1">
      <c r="A201" s="342"/>
      <c r="B201" s="343"/>
      <c r="C201" s="344"/>
      <c r="D201" s="334"/>
      <c r="E201" s="334"/>
      <c r="F201" s="334"/>
      <c r="G201" s="334"/>
      <c r="H201" s="334"/>
      <c r="I201" s="334"/>
      <c r="J201" s="334"/>
      <c r="K201" s="334"/>
      <c r="L201" s="334"/>
      <c r="M201" s="334"/>
      <c r="N201" s="334"/>
      <c r="O201" s="334"/>
      <c r="P201" s="334"/>
      <c r="Q201" s="334"/>
      <c r="R201" s="334"/>
      <c r="S201" s="335"/>
    </row>
    <row r="202" spans="1:19" s="345" customFormat="1">
      <c r="A202" s="342"/>
      <c r="B202" s="343"/>
      <c r="C202" s="344"/>
      <c r="D202" s="334"/>
      <c r="E202" s="334"/>
      <c r="F202" s="334"/>
      <c r="G202" s="334"/>
      <c r="H202" s="334"/>
      <c r="I202" s="334"/>
      <c r="J202" s="334"/>
      <c r="K202" s="334"/>
      <c r="L202" s="334"/>
      <c r="M202" s="334"/>
      <c r="N202" s="334"/>
      <c r="O202" s="334"/>
      <c r="P202" s="334"/>
      <c r="Q202" s="334"/>
      <c r="R202" s="334"/>
      <c r="S202" s="335"/>
    </row>
    <row r="203" spans="1:19" s="345" customFormat="1">
      <c r="A203" s="342"/>
      <c r="B203" s="384" t="s">
        <v>309</v>
      </c>
      <c r="C203" s="344"/>
      <c r="D203" s="334"/>
      <c r="E203" s="334"/>
      <c r="F203" s="334"/>
      <c r="G203" s="334"/>
      <c r="H203" s="334"/>
      <c r="I203" s="334"/>
      <c r="J203" s="334"/>
      <c r="K203" s="334"/>
      <c r="L203" s="334"/>
      <c r="M203" s="334"/>
      <c r="N203" s="334"/>
      <c r="O203" s="334"/>
      <c r="P203" s="334"/>
      <c r="Q203" s="334"/>
      <c r="R203" s="334"/>
      <c r="S203" s="335"/>
    </row>
    <row r="204" spans="1:19" s="345" customFormat="1">
      <c r="A204" s="342"/>
      <c r="B204" s="436" t="s">
        <v>139</v>
      </c>
      <c r="C204" s="383"/>
      <c r="D204" s="334"/>
      <c r="E204" s="334"/>
      <c r="F204" s="334"/>
      <c r="G204" s="334"/>
      <c r="H204" s="334"/>
      <c r="I204" s="334"/>
      <c r="J204" s="334"/>
      <c r="K204" s="334"/>
      <c r="L204" s="334"/>
      <c r="M204" s="334"/>
      <c r="N204" s="334"/>
      <c r="O204" s="334"/>
      <c r="P204" s="334"/>
      <c r="Q204" s="334"/>
      <c r="R204" s="334"/>
      <c r="S204" s="335"/>
    </row>
    <row r="205" spans="1:19" s="345" customFormat="1">
      <c r="A205" s="342"/>
      <c r="B205" s="436" t="s">
        <v>140</v>
      </c>
      <c r="C205" s="383">
        <f>C204-D200</f>
        <v>0</v>
      </c>
      <c r="D205" s="334"/>
      <c r="E205" s="334"/>
      <c r="F205" s="334"/>
      <c r="G205" s="334"/>
      <c r="H205" s="334"/>
      <c r="I205" s="334"/>
      <c r="J205" s="334"/>
      <c r="K205" s="334"/>
      <c r="L205" s="334"/>
      <c r="M205" s="334"/>
      <c r="N205" s="334"/>
      <c r="O205" s="334"/>
      <c r="P205" s="334"/>
      <c r="Q205" s="334"/>
      <c r="R205" s="334"/>
      <c r="S205" s="335"/>
    </row>
    <row r="206" spans="1:19" s="345" customFormat="1">
      <c r="A206" s="342"/>
      <c r="B206" s="436" t="s">
        <v>141</v>
      </c>
      <c r="C206" s="382" t="e">
        <f>C205/C204</f>
        <v>#DIV/0!</v>
      </c>
      <c r="D206" s="334"/>
      <c r="E206" s="334"/>
      <c r="F206" s="334"/>
      <c r="G206" s="334"/>
      <c r="H206" s="334"/>
      <c r="I206" s="334"/>
      <c r="J206" s="334"/>
      <c r="K206" s="334"/>
      <c r="L206" s="334"/>
      <c r="M206" s="334"/>
      <c r="N206" s="334"/>
      <c r="O206" s="334"/>
      <c r="P206" s="334"/>
      <c r="Q206" s="334"/>
      <c r="R206" s="334"/>
      <c r="S206" s="335"/>
    </row>
    <row r="207" spans="1:19" s="345" customFormat="1">
      <c r="A207" s="342"/>
      <c r="B207" s="436" t="s">
        <v>142</v>
      </c>
      <c r="C207" s="382">
        <f>Dane!D58</f>
        <v>0</v>
      </c>
      <c r="D207" s="334"/>
      <c r="E207" s="334"/>
      <c r="F207" s="334"/>
      <c r="G207" s="334"/>
      <c r="H207" s="334"/>
      <c r="I207" s="334"/>
      <c r="J207" s="334"/>
      <c r="K207" s="334"/>
      <c r="L207" s="334"/>
      <c r="M207" s="334"/>
      <c r="N207" s="334"/>
      <c r="O207" s="334"/>
      <c r="P207" s="334"/>
      <c r="Q207" s="334"/>
      <c r="R207" s="334"/>
      <c r="S207" s="335"/>
    </row>
    <row r="208" spans="1:19" s="345" customFormat="1">
      <c r="A208" s="342"/>
      <c r="B208" s="436" t="s">
        <v>143</v>
      </c>
      <c r="C208" s="382" t="e">
        <f>MIN(C206:C207)</f>
        <v>#DIV/0!</v>
      </c>
      <c r="D208" s="334"/>
      <c r="E208" s="334"/>
      <c r="F208" s="334"/>
      <c r="G208" s="334"/>
      <c r="H208" s="334"/>
      <c r="I208" s="334"/>
      <c r="J208" s="334"/>
      <c r="K208" s="334"/>
      <c r="L208" s="334"/>
      <c r="M208" s="334"/>
      <c r="N208" s="334"/>
      <c r="O208" s="334"/>
      <c r="P208" s="334"/>
      <c r="Q208" s="334"/>
      <c r="R208" s="334"/>
      <c r="S208" s="335"/>
    </row>
    <row r="209" spans="1:19" s="345" customFormat="1">
      <c r="A209" s="342"/>
      <c r="B209" s="461" t="s">
        <v>144</v>
      </c>
      <c r="C209" s="401" t="e">
        <f>C208*C204</f>
        <v>#DIV/0!</v>
      </c>
      <c r="D209" s="334"/>
      <c r="E209" s="334"/>
      <c r="F209" s="334"/>
      <c r="G209" s="334"/>
      <c r="H209" s="334"/>
      <c r="I209" s="334"/>
      <c r="J209" s="334"/>
      <c r="K209" s="334"/>
      <c r="L209" s="334"/>
      <c r="M209" s="334"/>
      <c r="N209" s="334"/>
      <c r="O209" s="334"/>
      <c r="P209" s="334"/>
      <c r="Q209" s="334"/>
      <c r="R209" s="334"/>
      <c r="S209" s="335"/>
    </row>
    <row r="210" spans="1:19" s="345" customFormat="1">
      <c r="A210" s="342"/>
      <c r="B210" s="343"/>
      <c r="C210" s="344"/>
      <c r="D210" s="334"/>
      <c r="E210" s="334"/>
      <c r="F210" s="334"/>
      <c r="G210" s="334"/>
      <c r="H210" s="334"/>
      <c r="I210" s="334"/>
      <c r="J210" s="334"/>
      <c r="K210" s="334"/>
      <c r="L210" s="334"/>
      <c r="M210" s="334"/>
      <c r="N210" s="334"/>
      <c r="O210" s="334"/>
      <c r="P210" s="334"/>
      <c r="Q210" s="334"/>
      <c r="R210" s="334"/>
      <c r="S210" s="335"/>
    </row>
    <row r="211" spans="1:19" s="345" customFormat="1">
      <c r="A211" s="342"/>
      <c r="B211" s="343"/>
      <c r="C211" s="344"/>
      <c r="D211" s="334"/>
      <c r="E211" s="334"/>
      <c r="F211" s="334"/>
      <c r="G211" s="334"/>
      <c r="H211" s="334"/>
      <c r="I211" s="334"/>
      <c r="J211" s="334"/>
      <c r="K211" s="334"/>
      <c r="L211" s="334"/>
      <c r="M211" s="334"/>
      <c r="N211" s="334"/>
      <c r="O211" s="334"/>
      <c r="P211" s="334"/>
      <c r="Q211" s="334"/>
      <c r="R211" s="334"/>
      <c r="S211" s="335"/>
    </row>
    <row r="212" spans="1:19" s="345" customFormat="1" ht="11.25" thickBot="1">
      <c r="A212" s="342"/>
      <c r="B212" s="343"/>
      <c r="C212" s="344"/>
      <c r="D212" s="334"/>
      <c r="E212" s="334"/>
      <c r="F212" s="334"/>
      <c r="G212" s="334"/>
      <c r="H212" s="334"/>
      <c r="I212" s="334"/>
      <c r="J212" s="334"/>
      <c r="K212" s="334"/>
      <c r="L212" s="334"/>
      <c r="M212" s="334"/>
      <c r="N212" s="334"/>
      <c r="O212" s="334"/>
      <c r="P212" s="334"/>
      <c r="Q212" s="334"/>
      <c r="R212" s="334"/>
      <c r="S212" s="335"/>
    </row>
    <row r="213" spans="1:19" s="345" customFormat="1" ht="18.75" thickBot="1">
      <c r="A213" s="342"/>
      <c r="B213" s="499" t="s">
        <v>120</v>
      </c>
      <c r="C213" s="105"/>
      <c r="D213" s="106"/>
      <c r="E213" s="107"/>
      <c r="F213" s="336"/>
      <c r="G213" s="336"/>
      <c r="H213" s="336"/>
      <c r="I213" s="336"/>
      <c r="J213" s="336"/>
      <c r="K213" s="336"/>
      <c r="L213" s="336"/>
      <c r="M213" s="336"/>
      <c r="N213" s="336"/>
      <c r="O213" s="336"/>
      <c r="P213" s="336"/>
      <c r="Q213" s="336"/>
      <c r="R213" s="336"/>
      <c r="S213" s="337"/>
    </row>
    <row r="214" spans="1:19" s="345" customFormat="1" ht="18.75" thickBot="1">
      <c r="A214" s="342"/>
      <c r="B214" s="385" t="s">
        <v>187</v>
      </c>
      <c r="C214" s="102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4"/>
      <c r="O214" s="336"/>
      <c r="P214" s="336"/>
      <c r="Q214" s="336"/>
      <c r="R214" s="336"/>
      <c r="S214" s="337"/>
    </row>
    <row r="215" spans="1:19" s="345" customFormat="1">
      <c r="A215" s="342"/>
      <c r="C215" s="346"/>
      <c r="D215" s="338"/>
      <c r="E215" s="338"/>
      <c r="F215" s="338"/>
      <c r="G215" s="338"/>
      <c r="H215" s="338"/>
      <c r="I215" s="338"/>
      <c r="J215" s="338"/>
      <c r="K215" s="338"/>
      <c r="L215" s="338"/>
      <c r="M215" s="338"/>
      <c r="N215" s="338"/>
      <c r="O215" s="338"/>
      <c r="P215" s="338"/>
      <c r="Q215" s="338"/>
      <c r="R215" s="338"/>
      <c r="S215" s="339"/>
    </row>
    <row r="216" spans="1:19" s="345" customFormat="1">
      <c r="A216" s="342"/>
      <c r="B216" s="282" t="s">
        <v>89</v>
      </c>
      <c r="C216" s="332"/>
      <c r="D216" s="340"/>
      <c r="E216" s="340"/>
      <c r="F216" s="340"/>
      <c r="G216" s="340"/>
      <c r="H216" s="340"/>
      <c r="I216" s="340"/>
      <c r="J216" s="340"/>
      <c r="K216" s="340"/>
      <c r="L216" s="340"/>
      <c r="M216" s="340"/>
      <c r="N216" s="340"/>
      <c r="O216" s="340"/>
      <c r="P216" s="340"/>
      <c r="Q216" s="340"/>
      <c r="R216" s="340"/>
      <c r="S216" s="341"/>
    </row>
    <row r="217" spans="1:19" s="400" customFormat="1">
      <c r="A217" s="427" t="s">
        <v>14</v>
      </c>
      <c r="B217" s="275" t="s">
        <v>3</v>
      </c>
      <c r="C217" s="427" t="s">
        <v>1</v>
      </c>
      <c r="D217" s="276" t="s">
        <v>199</v>
      </c>
      <c r="E217" s="276" t="s">
        <v>199</v>
      </c>
      <c r="F217" s="276" t="s">
        <v>199</v>
      </c>
      <c r="G217" s="276" t="s">
        <v>199</v>
      </c>
      <c r="H217" s="276" t="s">
        <v>199</v>
      </c>
      <c r="I217" s="276" t="s">
        <v>199</v>
      </c>
      <c r="J217" s="276" t="s">
        <v>199</v>
      </c>
      <c r="K217" s="276" t="s">
        <v>199</v>
      </c>
      <c r="L217" s="276" t="s">
        <v>199</v>
      </c>
      <c r="M217" s="276" t="s">
        <v>199</v>
      </c>
      <c r="N217" s="276" t="s">
        <v>199</v>
      </c>
      <c r="O217" s="276" t="s">
        <v>199</v>
      </c>
      <c r="P217" s="276" t="s">
        <v>199</v>
      </c>
      <c r="Q217" s="276" t="s">
        <v>199</v>
      </c>
      <c r="R217" s="276" t="s">
        <v>199</v>
      </c>
      <c r="S217" s="277" t="s">
        <v>0</v>
      </c>
    </row>
    <row r="218" spans="1:19" s="400" customFormat="1">
      <c r="A218" s="273"/>
      <c r="B218" s="275"/>
      <c r="C218" s="273"/>
      <c r="D218" s="293">
        <f t="shared" ref="D218:R218" si="90">D4</f>
        <v>0</v>
      </c>
      <c r="E218" s="293">
        <f t="shared" si="90"/>
        <v>1</v>
      </c>
      <c r="F218" s="293">
        <f t="shared" si="90"/>
        <v>2</v>
      </c>
      <c r="G218" s="293">
        <f t="shared" si="90"/>
        <v>3</v>
      </c>
      <c r="H218" s="293">
        <f t="shared" si="90"/>
        <v>4</v>
      </c>
      <c r="I218" s="293">
        <f t="shared" si="90"/>
        <v>5</v>
      </c>
      <c r="J218" s="293">
        <f t="shared" si="90"/>
        <v>6</v>
      </c>
      <c r="K218" s="293">
        <f t="shared" si="90"/>
        <v>7</v>
      </c>
      <c r="L218" s="293">
        <f t="shared" si="90"/>
        <v>8</v>
      </c>
      <c r="M218" s="293">
        <f t="shared" si="90"/>
        <v>9</v>
      </c>
      <c r="N218" s="293">
        <f t="shared" si="90"/>
        <v>10</v>
      </c>
      <c r="O218" s="293">
        <f t="shared" si="90"/>
        <v>11</v>
      </c>
      <c r="P218" s="293">
        <f t="shared" si="90"/>
        <v>12</v>
      </c>
      <c r="Q218" s="293">
        <f t="shared" si="90"/>
        <v>13</v>
      </c>
      <c r="R218" s="293">
        <f t="shared" si="90"/>
        <v>14</v>
      </c>
      <c r="S218" s="278"/>
    </row>
    <row r="219" spans="1:19" s="345" customFormat="1">
      <c r="A219" s="37" t="s">
        <v>213</v>
      </c>
      <c r="B219" s="74" t="s">
        <v>342</v>
      </c>
      <c r="C219" s="82" t="s">
        <v>7</v>
      </c>
      <c r="D219" s="230" t="e">
        <f>Dane!D67/Dane!D$76</f>
        <v>#DIV/0!</v>
      </c>
      <c r="E219" s="230" t="e">
        <f>Dane!E67/Dane!E$76</f>
        <v>#DIV/0!</v>
      </c>
      <c r="F219" s="230" t="e">
        <f>Dane!F67/Dane!F$76</f>
        <v>#DIV/0!</v>
      </c>
      <c r="G219" s="230" t="e">
        <f>Dane!G67/Dane!G$76</f>
        <v>#DIV/0!</v>
      </c>
      <c r="H219" s="230" t="e">
        <f>Dane!H67/Dane!H$76</f>
        <v>#DIV/0!</v>
      </c>
      <c r="I219" s="230" t="e">
        <f>Dane!I67/Dane!I$76</f>
        <v>#DIV/0!</v>
      </c>
      <c r="J219" s="230" t="e">
        <f>Dane!J67/Dane!J$76</f>
        <v>#DIV/0!</v>
      </c>
      <c r="K219" s="230" t="e">
        <f>Dane!K67/Dane!K$76</f>
        <v>#DIV/0!</v>
      </c>
      <c r="L219" s="230" t="e">
        <f>Dane!L67/Dane!L$76</f>
        <v>#DIV/0!</v>
      </c>
      <c r="M219" s="230" t="e">
        <f>Dane!M67/Dane!M$76</f>
        <v>#DIV/0!</v>
      </c>
      <c r="N219" s="230" t="e">
        <f>Dane!N67/Dane!N$76</f>
        <v>#DIV/0!</v>
      </c>
      <c r="O219" s="230" t="e">
        <f>Dane!O67/Dane!O$76</f>
        <v>#DIV/0!</v>
      </c>
      <c r="P219" s="230" t="e">
        <f>Dane!P67/Dane!P$76</f>
        <v>#DIV/0!</v>
      </c>
      <c r="Q219" s="230" t="e">
        <f>Dane!Q67/Dane!Q$76</f>
        <v>#DIV/0!</v>
      </c>
      <c r="R219" s="230" t="e">
        <f>Dane!R67/Dane!R$76</f>
        <v>#DIV/0!</v>
      </c>
      <c r="S219" s="229"/>
    </row>
    <row r="220" spans="1:19" s="282" customFormat="1">
      <c r="A220" s="287" t="s">
        <v>215</v>
      </c>
      <c r="B220" s="541" t="s">
        <v>343</v>
      </c>
      <c r="C220" s="231" t="s">
        <v>7</v>
      </c>
      <c r="D220" s="232" t="e">
        <f>Dane!D68/Dane!D$76</f>
        <v>#DIV/0!</v>
      </c>
      <c r="E220" s="232" t="e">
        <f>Dane!E68/Dane!E$76</f>
        <v>#DIV/0!</v>
      </c>
      <c r="F220" s="232" t="e">
        <f>Dane!F68/Dane!F$76</f>
        <v>#DIV/0!</v>
      </c>
      <c r="G220" s="232" t="e">
        <f>Dane!G68/Dane!G$76</f>
        <v>#DIV/0!</v>
      </c>
      <c r="H220" s="232" t="e">
        <f>Dane!H68/Dane!H$76</f>
        <v>#DIV/0!</v>
      </c>
      <c r="I220" s="232" t="e">
        <f>Dane!I68/Dane!I$76</f>
        <v>#DIV/0!</v>
      </c>
      <c r="J220" s="232" t="e">
        <f>Dane!J68/Dane!J$76</f>
        <v>#DIV/0!</v>
      </c>
      <c r="K220" s="232" t="e">
        <f>Dane!K68/Dane!K$76</f>
        <v>#DIV/0!</v>
      </c>
      <c r="L220" s="232" t="e">
        <f>Dane!L68/Dane!L$76</f>
        <v>#DIV/0!</v>
      </c>
      <c r="M220" s="232" t="e">
        <f>Dane!M68/Dane!M$76</f>
        <v>#DIV/0!</v>
      </c>
      <c r="N220" s="232" t="e">
        <f>Dane!N68/Dane!N$76</f>
        <v>#DIV/0!</v>
      </c>
      <c r="O220" s="232" t="e">
        <f>Dane!O68/Dane!O$76</f>
        <v>#DIV/0!</v>
      </c>
      <c r="P220" s="232" t="e">
        <f>Dane!P68/Dane!P$76</f>
        <v>#DIV/0!</v>
      </c>
      <c r="Q220" s="232" t="e">
        <f>Dane!Q68/Dane!Q$76</f>
        <v>#DIV/0!</v>
      </c>
      <c r="R220" s="232" t="e">
        <f>Dane!R68/Dane!R$76</f>
        <v>#DIV/0!</v>
      </c>
      <c r="S220" s="236"/>
    </row>
    <row r="221" spans="1:19" s="345" customFormat="1">
      <c r="A221" s="37">
        <v>1</v>
      </c>
      <c r="B221" s="75" t="s">
        <v>185</v>
      </c>
      <c r="C221" s="231" t="s">
        <v>7</v>
      </c>
      <c r="D221" s="230" t="e">
        <f>Dane!D69/Dane!D$76</f>
        <v>#DIV/0!</v>
      </c>
      <c r="E221" s="230" t="e">
        <f>Dane!E69/Dane!E$76</f>
        <v>#DIV/0!</v>
      </c>
      <c r="F221" s="230" t="e">
        <f>Dane!F69/Dane!F$76</f>
        <v>#DIV/0!</v>
      </c>
      <c r="G221" s="230" t="e">
        <f>Dane!G69/Dane!G$76</f>
        <v>#DIV/0!</v>
      </c>
      <c r="H221" s="230" t="e">
        <f>Dane!H69/Dane!H$76</f>
        <v>#DIV/0!</v>
      </c>
      <c r="I221" s="230" t="e">
        <f>Dane!I69/Dane!I$76</f>
        <v>#DIV/0!</v>
      </c>
      <c r="J221" s="230" t="e">
        <f>Dane!J69/Dane!J$76</f>
        <v>#DIV/0!</v>
      </c>
      <c r="K221" s="230" t="e">
        <f>Dane!K69/Dane!K$76</f>
        <v>#DIV/0!</v>
      </c>
      <c r="L221" s="230" t="e">
        <f>Dane!L69/Dane!L$76</f>
        <v>#DIV/0!</v>
      </c>
      <c r="M221" s="230" t="e">
        <f>Dane!M69/Dane!M$76</f>
        <v>#DIV/0!</v>
      </c>
      <c r="N221" s="230" t="e">
        <f>Dane!N69/Dane!N$76</f>
        <v>#DIV/0!</v>
      </c>
      <c r="O221" s="230" t="e">
        <f>Dane!O69/Dane!O$76</f>
        <v>#DIV/0!</v>
      </c>
      <c r="P221" s="230" t="e">
        <f>Dane!P69/Dane!P$76</f>
        <v>#DIV/0!</v>
      </c>
      <c r="Q221" s="230" t="e">
        <f>Dane!Q69/Dane!Q$76</f>
        <v>#DIV/0!</v>
      </c>
      <c r="R221" s="230" t="e">
        <f>Dane!R69/Dane!R$76</f>
        <v>#DIV/0!</v>
      </c>
      <c r="S221" s="236"/>
    </row>
    <row r="222" spans="1:19" s="345" customFormat="1" ht="21">
      <c r="A222" s="37">
        <v>2</v>
      </c>
      <c r="B222" s="75" t="s">
        <v>344</v>
      </c>
      <c r="C222" s="82" t="s">
        <v>7</v>
      </c>
      <c r="D222" s="230" t="e">
        <f>Dane!D70/Dane!D$76</f>
        <v>#DIV/0!</v>
      </c>
      <c r="E222" s="230" t="e">
        <f>Dane!E70/Dane!E$76</f>
        <v>#DIV/0!</v>
      </c>
      <c r="F222" s="230" t="e">
        <f>Dane!F70/Dane!F$76</f>
        <v>#DIV/0!</v>
      </c>
      <c r="G222" s="230" t="e">
        <f>Dane!G70/Dane!G$76</f>
        <v>#DIV/0!</v>
      </c>
      <c r="H222" s="230" t="e">
        <f>Dane!H70/Dane!H$76</f>
        <v>#DIV/0!</v>
      </c>
      <c r="I222" s="230" t="e">
        <f>Dane!I70/Dane!I$76</f>
        <v>#DIV/0!</v>
      </c>
      <c r="J222" s="230" t="e">
        <f>Dane!J70/Dane!J$76</f>
        <v>#DIV/0!</v>
      </c>
      <c r="K222" s="230" t="e">
        <f>Dane!K70/Dane!K$76</f>
        <v>#DIV/0!</v>
      </c>
      <c r="L222" s="230" t="e">
        <f>Dane!L70/Dane!L$76</f>
        <v>#DIV/0!</v>
      </c>
      <c r="M222" s="230" t="e">
        <f>Dane!M70/Dane!M$76</f>
        <v>#DIV/0!</v>
      </c>
      <c r="N222" s="230" t="e">
        <f>Dane!N70/Dane!N$76</f>
        <v>#DIV/0!</v>
      </c>
      <c r="O222" s="230" t="e">
        <f>Dane!O70/Dane!O$76</f>
        <v>#DIV/0!</v>
      </c>
      <c r="P222" s="230" t="e">
        <f>Dane!P70/Dane!P$76</f>
        <v>#DIV/0!</v>
      </c>
      <c r="Q222" s="230" t="e">
        <f>Dane!Q70/Dane!Q$76</f>
        <v>#DIV/0!</v>
      </c>
      <c r="R222" s="230" t="e">
        <f>Dane!R70/Dane!R$76</f>
        <v>#DIV/0!</v>
      </c>
      <c r="S222" s="229"/>
    </row>
    <row r="223" spans="1:19" s="282" customFormat="1">
      <c r="A223" s="287">
        <v>3</v>
      </c>
      <c r="B223" s="75" t="s">
        <v>345</v>
      </c>
      <c r="C223" s="231" t="s">
        <v>7</v>
      </c>
      <c r="D223" s="232" t="e">
        <f>Dane!D71/Dane!D$76</f>
        <v>#DIV/0!</v>
      </c>
      <c r="E223" s="232" t="e">
        <f>Dane!E71/Dane!E$76</f>
        <v>#DIV/0!</v>
      </c>
      <c r="F223" s="232" t="e">
        <f>Dane!F71/Dane!F$76</f>
        <v>#DIV/0!</v>
      </c>
      <c r="G223" s="232" t="e">
        <f>Dane!G71/Dane!G$76</f>
        <v>#DIV/0!</v>
      </c>
      <c r="H223" s="232" t="e">
        <f>Dane!H71/Dane!H$76</f>
        <v>#DIV/0!</v>
      </c>
      <c r="I223" s="232" t="e">
        <f>Dane!I71/Dane!I$76</f>
        <v>#DIV/0!</v>
      </c>
      <c r="J223" s="232" t="e">
        <f>Dane!J71/Dane!J$76</f>
        <v>#DIV/0!</v>
      </c>
      <c r="K223" s="232" t="e">
        <f>Dane!K71/Dane!K$76</f>
        <v>#DIV/0!</v>
      </c>
      <c r="L223" s="232" t="e">
        <f>Dane!L71/Dane!L$76</f>
        <v>#DIV/0!</v>
      </c>
      <c r="M223" s="232" t="e">
        <f>Dane!M71/Dane!M$76</f>
        <v>#DIV/0!</v>
      </c>
      <c r="N223" s="232" t="e">
        <f>Dane!N71/Dane!N$76</f>
        <v>#DIV/0!</v>
      </c>
      <c r="O223" s="232" t="e">
        <f>Dane!O71/Dane!O$76</f>
        <v>#DIV/0!</v>
      </c>
      <c r="P223" s="232" t="e">
        <f>Dane!P71/Dane!P$76</f>
        <v>#DIV/0!</v>
      </c>
      <c r="Q223" s="232" t="e">
        <f>Dane!Q71/Dane!Q$76</f>
        <v>#DIV/0!</v>
      </c>
      <c r="R223" s="232" t="e">
        <f>Dane!R71/Dane!R$76</f>
        <v>#DIV/0!</v>
      </c>
      <c r="S223" s="236"/>
    </row>
    <row r="224" spans="1:19" s="345" customFormat="1">
      <c r="A224" s="37" t="s">
        <v>246</v>
      </c>
      <c r="B224" s="76" t="s">
        <v>346</v>
      </c>
      <c r="C224" s="82" t="s">
        <v>7</v>
      </c>
      <c r="D224" s="230" t="e">
        <f>Dane!D72/Dane!D$76</f>
        <v>#DIV/0!</v>
      </c>
      <c r="E224" s="230" t="e">
        <f>Dane!E72/Dane!E$76</f>
        <v>#DIV/0!</v>
      </c>
      <c r="F224" s="230" t="e">
        <f>Dane!F72/Dane!F$76</f>
        <v>#DIV/0!</v>
      </c>
      <c r="G224" s="230" t="e">
        <f>Dane!G72/Dane!G$76</f>
        <v>#DIV/0!</v>
      </c>
      <c r="H224" s="230" t="e">
        <f>Dane!H72/Dane!H$76</f>
        <v>#DIV/0!</v>
      </c>
      <c r="I224" s="230" t="e">
        <f>Dane!I72/Dane!I$76</f>
        <v>#DIV/0!</v>
      </c>
      <c r="J224" s="230" t="e">
        <f>Dane!J72/Dane!J$76</f>
        <v>#DIV/0!</v>
      </c>
      <c r="K224" s="230" t="e">
        <f>Dane!K72/Dane!K$76</f>
        <v>#DIV/0!</v>
      </c>
      <c r="L224" s="230" t="e">
        <f>Dane!L72/Dane!L$76</f>
        <v>#DIV/0!</v>
      </c>
      <c r="M224" s="230" t="e">
        <f>Dane!M72/Dane!M$76</f>
        <v>#DIV/0!</v>
      </c>
      <c r="N224" s="230" t="e">
        <f>Dane!N72/Dane!N$76</f>
        <v>#DIV/0!</v>
      </c>
      <c r="O224" s="230" t="e">
        <f>Dane!O72/Dane!O$76</f>
        <v>#DIV/0!</v>
      </c>
      <c r="P224" s="230" t="e">
        <f>Dane!P72/Dane!P$76</f>
        <v>#DIV/0!</v>
      </c>
      <c r="Q224" s="230" t="e">
        <f>Dane!Q72/Dane!Q$76</f>
        <v>#DIV/0!</v>
      </c>
      <c r="R224" s="230" t="e">
        <f>Dane!R72/Dane!R$76</f>
        <v>#DIV/0!</v>
      </c>
      <c r="S224" s="229"/>
    </row>
    <row r="225" spans="1:19" s="345" customFormat="1" ht="21">
      <c r="A225" s="37" t="s">
        <v>247</v>
      </c>
      <c r="B225" s="76" t="s">
        <v>347</v>
      </c>
      <c r="C225" s="82" t="s">
        <v>7</v>
      </c>
      <c r="D225" s="230" t="e">
        <f>Dane!D73/Dane!D$76</f>
        <v>#DIV/0!</v>
      </c>
      <c r="E225" s="230" t="e">
        <f>Dane!E73/Dane!E$76</f>
        <v>#DIV/0!</v>
      </c>
      <c r="F225" s="230" t="e">
        <f>Dane!F73/Dane!F$76</f>
        <v>#DIV/0!</v>
      </c>
      <c r="G225" s="230" t="e">
        <f>Dane!G73/Dane!G$76</f>
        <v>#DIV/0!</v>
      </c>
      <c r="H225" s="230" t="e">
        <f>Dane!H73/Dane!H$76</f>
        <v>#DIV/0!</v>
      </c>
      <c r="I225" s="230" t="e">
        <f>Dane!I73/Dane!I$76</f>
        <v>#DIV/0!</v>
      </c>
      <c r="J225" s="230" t="e">
        <f>Dane!J73/Dane!J$76</f>
        <v>#DIV/0!</v>
      </c>
      <c r="K225" s="230" t="e">
        <f>Dane!K73/Dane!K$76</f>
        <v>#DIV/0!</v>
      </c>
      <c r="L225" s="230" t="e">
        <f>Dane!L73/Dane!L$76</f>
        <v>#DIV/0!</v>
      </c>
      <c r="M225" s="230" t="e">
        <f>Dane!M73/Dane!M$76</f>
        <v>#DIV/0!</v>
      </c>
      <c r="N225" s="230" t="e">
        <f>Dane!N73/Dane!N$76</f>
        <v>#DIV/0!</v>
      </c>
      <c r="O225" s="230" t="e">
        <f>Dane!O73/Dane!O$76</f>
        <v>#DIV/0!</v>
      </c>
      <c r="P225" s="230" t="e">
        <f>Dane!P73/Dane!P$76</f>
        <v>#DIV/0!</v>
      </c>
      <c r="Q225" s="230" t="e">
        <f>Dane!Q73/Dane!Q$76</f>
        <v>#DIV/0!</v>
      </c>
      <c r="R225" s="230" t="e">
        <f>Dane!R73/Dane!R$76</f>
        <v>#DIV/0!</v>
      </c>
      <c r="S225" s="229"/>
    </row>
    <row r="226" spans="1:19" s="345" customFormat="1">
      <c r="A226" s="37" t="s">
        <v>248</v>
      </c>
      <c r="B226" s="76" t="s">
        <v>348</v>
      </c>
      <c r="C226" s="82" t="s">
        <v>7</v>
      </c>
      <c r="D226" s="230" t="e">
        <f>Dane!D74/Dane!D$76</f>
        <v>#DIV/0!</v>
      </c>
      <c r="E226" s="230" t="e">
        <f>Dane!E74/Dane!E$76</f>
        <v>#DIV/0!</v>
      </c>
      <c r="F226" s="230" t="e">
        <f>Dane!F74/Dane!F$76</f>
        <v>#DIV/0!</v>
      </c>
      <c r="G226" s="230" t="e">
        <f>Dane!G74/Dane!G$76</f>
        <v>#DIV/0!</v>
      </c>
      <c r="H226" s="230" t="e">
        <f>Dane!H74/Dane!H$76</f>
        <v>#DIV/0!</v>
      </c>
      <c r="I226" s="230" t="e">
        <f>Dane!I74/Dane!I$76</f>
        <v>#DIV/0!</v>
      </c>
      <c r="J226" s="230" t="e">
        <f>Dane!J74/Dane!J$76</f>
        <v>#DIV/0!</v>
      </c>
      <c r="K226" s="230" t="e">
        <f>Dane!K74/Dane!K$76</f>
        <v>#DIV/0!</v>
      </c>
      <c r="L226" s="230" t="e">
        <f>Dane!L74/Dane!L$76</f>
        <v>#DIV/0!</v>
      </c>
      <c r="M226" s="230" t="e">
        <f>Dane!M74/Dane!M$76</f>
        <v>#DIV/0!</v>
      </c>
      <c r="N226" s="230" t="e">
        <f>Dane!N74/Dane!N$76</f>
        <v>#DIV/0!</v>
      </c>
      <c r="O226" s="230" t="e">
        <f>Dane!O74/Dane!O$76</f>
        <v>#DIV/0!</v>
      </c>
      <c r="P226" s="230" t="e">
        <f>Dane!P74/Dane!P$76</f>
        <v>#DIV/0!</v>
      </c>
      <c r="Q226" s="230" t="e">
        <f>Dane!Q74/Dane!Q$76</f>
        <v>#DIV/0!</v>
      </c>
      <c r="R226" s="230" t="e">
        <f>Dane!R74/Dane!R$76</f>
        <v>#DIV/0!</v>
      </c>
      <c r="S226" s="229"/>
    </row>
    <row r="227" spans="1:19" s="345" customFormat="1">
      <c r="A227" s="37" t="s">
        <v>217</v>
      </c>
      <c r="B227" s="74" t="s">
        <v>349</v>
      </c>
      <c r="C227" s="82" t="s">
        <v>7</v>
      </c>
      <c r="D227" s="230" t="e">
        <f>Dane!D75/Dane!D$76</f>
        <v>#DIV/0!</v>
      </c>
      <c r="E227" s="230" t="e">
        <f>Dane!E75/Dane!E$76</f>
        <v>#DIV/0!</v>
      </c>
      <c r="F227" s="230" t="e">
        <f>Dane!F75/Dane!F$76</f>
        <v>#DIV/0!</v>
      </c>
      <c r="G227" s="230" t="e">
        <f>Dane!G75/Dane!G$76</f>
        <v>#DIV/0!</v>
      </c>
      <c r="H227" s="230" t="e">
        <f>Dane!H75/Dane!H$76</f>
        <v>#DIV/0!</v>
      </c>
      <c r="I227" s="230" t="e">
        <f>Dane!I75/Dane!I$76</f>
        <v>#DIV/0!</v>
      </c>
      <c r="J227" s="230" t="e">
        <f>Dane!J75/Dane!J$76</f>
        <v>#DIV/0!</v>
      </c>
      <c r="K227" s="230" t="e">
        <f>Dane!K75/Dane!K$76</f>
        <v>#DIV/0!</v>
      </c>
      <c r="L227" s="230" t="e">
        <f>Dane!L75/Dane!L$76</f>
        <v>#DIV/0!</v>
      </c>
      <c r="M227" s="230" t="e">
        <f>Dane!M75/Dane!M$76</f>
        <v>#DIV/0!</v>
      </c>
      <c r="N227" s="230" t="e">
        <f>Dane!N75/Dane!N$76</f>
        <v>#DIV/0!</v>
      </c>
      <c r="O227" s="230" t="e">
        <f>Dane!O75/Dane!O$76</f>
        <v>#DIV/0!</v>
      </c>
      <c r="P227" s="230" t="e">
        <f>Dane!P75/Dane!P$76</f>
        <v>#DIV/0!</v>
      </c>
      <c r="Q227" s="230" t="e">
        <f>Dane!Q75/Dane!Q$76</f>
        <v>#DIV/0!</v>
      </c>
      <c r="R227" s="230" t="e">
        <f>Dane!R75/Dane!R$76</f>
        <v>#DIV/0!</v>
      </c>
      <c r="S227" s="229"/>
    </row>
    <row r="228" spans="1:19" s="282" customFormat="1">
      <c r="A228" s="287" t="s">
        <v>218</v>
      </c>
      <c r="B228" s="228" t="s">
        <v>350</v>
      </c>
      <c r="C228" s="231" t="s">
        <v>7</v>
      </c>
      <c r="D228" s="232" t="e">
        <f>Dane!D76/Dane!D$76</f>
        <v>#DIV/0!</v>
      </c>
      <c r="E228" s="232" t="e">
        <f>Dane!E76/Dane!E$76</f>
        <v>#DIV/0!</v>
      </c>
      <c r="F228" s="232" t="e">
        <f>Dane!F76/Dane!F$76</f>
        <v>#DIV/0!</v>
      </c>
      <c r="G228" s="232" t="e">
        <f>Dane!G76/Dane!G$76</f>
        <v>#DIV/0!</v>
      </c>
      <c r="H228" s="232" t="e">
        <f>Dane!H76/Dane!H$76</f>
        <v>#DIV/0!</v>
      </c>
      <c r="I228" s="232" t="e">
        <f>Dane!I76/Dane!I$76</f>
        <v>#DIV/0!</v>
      </c>
      <c r="J228" s="232" t="e">
        <f>Dane!J76/Dane!J$76</f>
        <v>#DIV/0!</v>
      </c>
      <c r="K228" s="232" t="e">
        <f>Dane!K76/Dane!K$76</f>
        <v>#DIV/0!</v>
      </c>
      <c r="L228" s="232" t="e">
        <f>Dane!L76/Dane!L$76</f>
        <v>#DIV/0!</v>
      </c>
      <c r="M228" s="232" t="e">
        <f>Dane!M76/Dane!M$76</f>
        <v>#DIV/0!</v>
      </c>
      <c r="N228" s="232" t="e">
        <f>Dane!N76/Dane!N$76</f>
        <v>#DIV/0!</v>
      </c>
      <c r="O228" s="232" t="e">
        <f>Dane!O76/Dane!O$76</f>
        <v>#DIV/0!</v>
      </c>
      <c r="P228" s="232" t="e">
        <f>Dane!P76/Dane!P$76</f>
        <v>#DIV/0!</v>
      </c>
      <c r="Q228" s="232" t="e">
        <f>Dane!Q76/Dane!Q$76</f>
        <v>#DIV/0!</v>
      </c>
      <c r="R228" s="232" t="e">
        <f>Dane!R76/Dane!R$76</f>
        <v>#DIV/0!</v>
      </c>
      <c r="S228" s="236"/>
    </row>
    <row r="229" spans="1:19" s="345" customFormat="1">
      <c r="A229" s="37"/>
      <c r="B229" s="543" t="s">
        <v>341</v>
      </c>
      <c r="C229" s="231" t="s">
        <v>7</v>
      </c>
      <c r="D229" s="230" t="e">
        <f>Dane!D77/Dane!D$76</f>
        <v>#DIV/0!</v>
      </c>
      <c r="E229" s="230" t="e">
        <f>Dane!E77/Dane!E$76</f>
        <v>#DIV/0!</v>
      </c>
      <c r="F229" s="230" t="e">
        <f>Dane!F77/Dane!F$76</f>
        <v>#DIV/0!</v>
      </c>
      <c r="G229" s="230" t="e">
        <f>Dane!G77/Dane!G$76</f>
        <v>#DIV/0!</v>
      </c>
      <c r="H229" s="230" t="e">
        <f>Dane!H77/Dane!H$76</f>
        <v>#DIV/0!</v>
      </c>
      <c r="I229" s="230" t="e">
        <f>Dane!I77/Dane!I$76</f>
        <v>#DIV/0!</v>
      </c>
      <c r="J229" s="230" t="e">
        <f>Dane!J77/Dane!J$76</f>
        <v>#DIV/0!</v>
      </c>
      <c r="K229" s="230" t="e">
        <f>Dane!K77/Dane!K$76</f>
        <v>#DIV/0!</v>
      </c>
      <c r="L229" s="230" t="e">
        <f>Dane!L77/Dane!L$76</f>
        <v>#DIV/0!</v>
      </c>
      <c r="M229" s="230" t="e">
        <f>Dane!M77/Dane!M$76</f>
        <v>#DIV/0!</v>
      </c>
      <c r="N229" s="230" t="e">
        <f>Dane!N77/Dane!N$76</f>
        <v>#DIV/0!</v>
      </c>
      <c r="O229" s="230" t="e">
        <f>Dane!O77/Dane!O$76</f>
        <v>#DIV/0!</v>
      </c>
      <c r="P229" s="230" t="e">
        <f>Dane!P77/Dane!P$76</f>
        <v>#DIV/0!</v>
      </c>
      <c r="Q229" s="230" t="e">
        <f>Dane!Q77/Dane!Q$76</f>
        <v>#DIV/0!</v>
      </c>
      <c r="R229" s="230" t="e">
        <f>Dane!R77/Dane!R$76</f>
        <v>#DIV/0!</v>
      </c>
      <c r="S229" s="236"/>
    </row>
    <row r="230" spans="1:19" s="345" customFormat="1">
      <c r="A230" s="53"/>
      <c r="B230" s="348"/>
      <c r="C230" s="349"/>
      <c r="D230" s="350"/>
      <c r="E230" s="350"/>
      <c r="F230" s="350"/>
      <c r="G230" s="350"/>
      <c r="H230" s="350"/>
      <c r="I230" s="350"/>
      <c r="J230" s="350"/>
      <c r="K230" s="350"/>
      <c r="L230" s="350"/>
      <c r="M230" s="350"/>
      <c r="N230" s="350"/>
      <c r="O230" s="350"/>
      <c r="P230" s="350"/>
      <c r="Q230" s="350"/>
      <c r="R230" s="350"/>
      <c r="S230" s="350"/>
    </row>
    <row r="231" spans="1:19" s="345" customFormat="1">
      <c r="A231" s="53"/>
      <c r="B231" s="348"/>
      <c r="C231" s="349"/>
      <c r="D231" s="350"/>
      <c r="E231" s="350"/>
      <c r="F231" s="350"/>
      <c r="G231" s="350"/>
      <c r="H231" s="350"/>
      <c r="I231" s="350"/>
      <c r="J231" s="350"/>
      <c r="K231" s="350"/>
      <c r="L231" s="350"/>
      <c r="M231" s="350"/>
      <c r="N231" s="350"/>
      <c r="O231" s="350"/>
      <c r="P231" s="350"/>
      <c r="Q231" s="350"/>
      <c r="R231" s="350"/>
      <c r="S231" s="350"/>
    </row>
    <row r="232" spans="1:19" s="345" customFormat="1">
      <c r="A232" s="347"/>
      <c r="B232" s="355" t="s">
        <v>310</v>
      </c>
      <c r="C232" s="349"/>
      <c r="D232" s="350"/>
      <c r="E232" s="350"/>
      <c r="F232" s="350"/>
      <c r="G232" s="350"/>
      <c r="H232" s="350"/>
      <c r="I232" s="350"/>
      <c r="J232" s="350"/>
      <c r="K232" s="350"/>
      <c r="L232" s="350"/>
      <c r="M232" s="350"/>
      <c r="N232" s="350"/>
      <c r="O232" s="350"/>
      <c r="P232" s="350"/>
      <c r="Q232" s="350"/>
      <c r="R232" s="350"/>
      <c r="S232" s="350"/>
    </row>
    <row r="233" spans="1:19" s="345" customFormat="1" ht="21">
      <c r="A233" s="322" t="s">
        <v>14</v>
      </c>
      <c r="B233" s="462" t="s">
        <v>191</v>
      </c>
      <c r="C233" s="463" t="s">
        <v>189</v>
      </c>
      <c r="D233" s="464" t="s">
        <v>190</v>
      </c>
      <c r="E233" s="465"/>
      <c r="F233" s="465"/>
      <c r="G233" s="466"/>
      <c r="H233" s="350"/>
      <c r="I233" s="350"/>
      <c r="J233" s="350"/>
      <c r="K233" s="350"/>
      <c r="L233" s="350"/>
      <c r="M233" s="350"/>
      <c r="N233" s="350"/>
      <c r="O233" s="350"/>
      <c r="P233" s="350"/>
      <c r="Q233" s="350"/>
      <c r="R233" s="350"/>
      <c r="S233" s="350"/>
    </row>
    <row r="234" spans="1:19" s="345" customFormat="1">
      <c r="A234" s="387">
        <v>1</v>
      </c>
      <c r="B234" s="316"/>
      <c r="C234" s="390"/>
      <c r="D234" s="391"/>
      <c r="E234" s="388"/>
      <c r="F234" s="388"/>
      <c r="G234" s="389"/>
      <c r="H234" s="350"/>
      <c r="I234" s="350"/>
      <c r="J234" s="350"/>
      <c r="K234" s="350"/>
      <c r="L234" s="350"/>
      <c r="M234" s="350"/>
      <c r="N234" s="350"/>
      <c r="O234" s="350"/>
      <c r="P234" s="350"/>
      <c r="Q234" s="350"/>
      <c r="R234" s="350"/>
      <c r="S234" s="350"/>
    </row>
    <row r="235" spans="1:19" s="345" customFormat="1">
      <c r="A235" s="387">
        <v>2</v>
      </c>
      <c r="B235" s="316"/>
      <c r="C235" s="390"/>
      <c r="D235" s="391"/>
      <c r="E235" s="388"/>
      <c r="F235" s="388"/>
      <c r="G235" s="389"/>
      <c r="H235" s="350"/>
      <c r="I235" s="350"/>
      <c r="J235" s="350"/>
      <c r="K235" s="350"/>
      <c r="L235" s="350"/>
      <c r="M235" s="350"/>
      <c r="N235" s="350"/>
      <c r="O235" s="350"/>
      <c r="P235" s="350"/>
      <c r="Q235" s="350"/>
      <c r="R235" s="350"/>
      <c r="S235" s="350"/>
    </row>
    <row r="236" spans="1:19" s="345" customFormat="1">
      <c r="A236" s="387">
        <v>3</v>
      </c>
      <c r="B236" s="316"/>
      <c r="C236" s="390"/>
      <c r="D236" s="391"/>
      <c r="E236" s="388"/>
      <c r="F236" s="388"/>
      <c r="G236" s="389"/>
      <c r="H236" s="350"/>
      <c r="I236" s="350"/>
      <c r="J236" s="350"/>
      <c r="K236" s="350"/>
      <c r="L236" s="350"/>
      <c r="M236" s="350"/>
      <c r="N236" s="350"/>
      <c r="O236" s="350"/>
      <c r="P236" s="350"/>
      <c r="Q236" s="350"/>
      <c r="R236" s="350"/>
      <c r="S236" s="350"/>
    </row>
    <row r="237" spans="1:19" s="345" customFormat="1">
      <c r="A237" s="347"/>
      <c r="B237" s="348"/>
      <c r="C237" s="349"/>
      <c r="D237" s="350"/>
      <c r="E237" s="350"/>
      <c r="F237" s="350"/>
      <c r="G237" s="350"/>
      <c r="H237" s="350"/>
      <c r="I237" s="350"/>
      <c r="J237" s="350"/>
      <c r="K237" s="350"/>
      <c r="L237" s="350"/>
      <c r="M237" s="350"/>
      <c r="N237" s="350"/>
      <c r="O237" s="350"/>
      <c r="P237" s="350"/>
      <c r="Q237" s="350"/>
      <c r="R237" s="350"/>
      <c r="S237" s="350"/>
    </row>
    <row r="238" spans="1:19" s="345" customFormat="1" ht="11.25" thickBot="1"/>
    <row r="239" spans="1:19" s="345" customFormat="1" ht="18.75" thickBot="1">
      <c r="B239" s="491" t="s">
        <v>121</v>
      </c>
      <c r="C239" s="102"/>
      <c r="D239" s="103"/>
      <c r="E239" s="103"/>
      <c r="F239" s="103"/>
      <c r="G239" s="104"/>
    </row>
    <row r="240" spans="1:19" s="345" customFormat="1" ht="18">
      <c r="B240" s="331"/>
      <c r="C240" s="331"/>
      <c r="D240" s="331"/>
      <c r="E240" s="331"/>
      <c r="F240" s="331"/>
      <c r="G240" s="331"/>
    </row>
    <row r="241" spans="1:19" s="345" customFormat="1">
      <c r="B241" s="282" t="s">
        <v>90</v>
      </c>
      <c r="C241" s="332"/>
      <c r="D241" s="340"/>
      <c r="E241" s="340"/>
      <c r="F241" s="340"/>
      <c r="G241" s="340"/>
    </row>
    <row r="242" spans="1:19" s="400" customFormat="1">
      <c r="A242" s="427" t="s">
        <v>14</v>
      </c>
      <c r="B242" s="275" t="s">
        <v>3</v>
      </c>
      <c r="C242" s="427" t="s">
        <v>1</v>
      </c>
      <c r="D242" s="276" t="s">
        <v>199</v>
      </c>
      <c r="E242" s="276" t="s">
        <v>199</v>
      </c>
      <c r="F242" s="276" t="s">
        <v>199</v>
      </c>
      <c r="G242" s="276" t="s">
        <v>199</v>
      </c>
      <c r="H242" s="276" t="s">
        <v>199</v>
      </c>
      <c r="I242" s="276" t="s">
        <v>199</v>
      </c>
      <c r="J242" s="276" t="s">
        <v>199</v>
      </c>
      <c r="K242" s="276" t="s">
        <v>199</v>
      </c>
      <c r="L242" s="276" t="s">
        <v>199</v>
      </c>
      <c r="M242" s="276" t="s">
        <v>199</v>
      </c>
      <c r="N242" s="276" t="s">
        <v>199</v>
      </c>
      <c r="O242" s="276" t="s">
        <v>199</v>
      </c>
      <c r="P242" s="276" t="s">
        <v>199</v>
      </c>
      <c r="Q242" s="276" t="s">
        <v>199</v>
      </c>
      <c r="R242" s="276" t="s">
        <v>199</v>
      </c>
      <c r="S242" s="277" t="s">
        <v>0</v>
      </c>
    </row>
    <row r="243" spans="1:19" s="400" customFormat="1">
      <c r="A243" s="273"/>
      <c r="B243" s="275"/>
      <c r="C243" s="273"/>
      <c r="D243" s="293">
        <f t="shared" ref="D243:R243" si="91">D4</f>
        <v>0</v>
      </c>
      <c r="E243" s="293">
        <f t="shared" si="91"/>
        <v>1</v>
      </c>
      <c r="F243" s="293">
        <f t="shared" si="91"/>
        <v>2</v>
      </c>
      <c r="G243" s="293">
        <f t="shared" si="91"/>
        <v>3</v>
      </c>
      <c r="H243" s="293">
        <f t="shared" si="91"/>
        <v>4</v>
      </c>
      <c r="I243" s="293">
        <f t="shared" si="91"/>
        <v>5</v>
      </c>
      <c r="J243" s="293">
        <f t="shared" si="91"/>
        <v>6</v>
      </c>
      <c r="K243" s="293">
        <f t="shared" si="91"/>
        <v>7</v>
      </c>
      <c r="L243" s="293">
        <f t="shared" si="91"/>
        <v>8</v>
      </c>
      <c r="M243" s="293">
        <f t="shared" si="91"/>
        <v>9</v>
      </c>
      <c r="N243" s="293">
        <f t="shared" si="91"/>
        <v>10</v>
      </c>
      <c r="O243" s="293">
        <f t="shared" si="91"/>
        <v>11</v>
      </c>
      <c r="P243" s="293">
        <f t="shared" si="91"/>
        <v>12</v>
      </c>
      <c r="Q243" s="293">
        <f t="shared" si="91"/>
        <v>13</v>
      </c>
      <c r="R243" s="293">
        <f t="shared" si="91"/>
        <v>14</v>
      </c>
      <c r="S243" s="278"/>
    </row>
    <row r="244" spans="1:19" s="345" customFormat="1">
      <c r="A244" s="431">
        <v>1</v>
      </c>
      <c r="B244" s="453" t="s">
        <v>294</v>
      </c>
      <c r="C244" s="429" t="s">
        <v>2</v>
      </c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6"/>
    </row>
    <row r="245" spans="1:19" s="345" customFormat="1">
      <c r="A245" s="431">
        <v>2</v>
      </c>
      <c r="B245" s="453" t="s">
        <v>48</v>
      </c>
      <c r="C245" s="429" t="s">
        <v>2</v>
      </c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6"/>
    </row>
    <row r="246" spans="1:19" s="345" customFormat="1">
      <c r="A246" s="431">
        <v>4</v>
      </c>
      <c r="B246" s="453" t="s">
        <v>49</v>
      </c>
      <c r="C246" s="429" t="s">
        <v>2</v>
      </c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6"/>
    </row>
    <row r="247" spans="1:19" s="345" customFormat="1"/>
    <row r="248" spans="1:19" s="345" customFormat="1" ht="11.25" thickBot="1"/>
    <row r="249" spans="1:19" s="345" customFormat="1" ht="18.75" thickBot="1">
      <c r="B249" s="536" t="s">
        <v>188</v>
      </c>
      <c r="C249" s="537"/>
      <c r="D249" s="537"/>
      <c r="E249" s="537"/>
      <c r="F249" s="537"/>
      <c r="G249" s="538"/>
      <c r="H249" s="539"/>
      <c r="I249" s="539"/>
      <c r="J249" s="539"/>
      <c r="K249" s="539"/>
      <c r="L249" s="540"/>
    </row>
    <row r="250" spans="1:19" s="345" customFormat="1">
      <c r="A250" s="314"/>
      <c r="B250" s="314"/>
      <c r="C250" s="314"/>
      <c r="D250" s="314"/>
      <c r="E250" s="314"/>
      <c r="F250" s="314"/>
      <c r="G250" s="314"/>
      <c r="H250" s="314"/>
      <c r="I250" s="314"/>
      <c r="J250" s="314"/>
      <c r="K250" s="314"/>
      <c r="L250" s="314"/>
    </row>
    <row r="251" spans="1:19" s="345" customFormat="1">
      <c r="A251" s="314"/>
      <c r="B251" s="403" t="s">
        <v>351</v>
      </c>
      <c r="C251" s="403"/>
      <c r="D251" s="314"/>
      <c r="E251" s="314"/>
      <c r="F251" s="314"/>
      <c r="G251" s="314"/>
      <c r="H251" s="314"/>
      <c r="I251" s="314"/>
      <c r="J251" s="314"/>
      <c r="K251" s="314"/>
      <c r="L251" s="314"/>
      <c r="M251" s="314"/>
      <c r="N251" s="314"/>
      <c r="O251" s="314"/>
      <c r="P251" s="314"/>
      <c r="Q251" s="314"/>
      <c r="R251" s="314"/>
      <c r="S251" s="314"/>
    </row>
    <row r="252" spans="1:19" s="345" customFormat="1">
      <c r="A252" s="314"/>
      <c r="B252" s="314"/>
      <c r="C252" s="314"/>
      <c r="D252" s="314"/>
      <c r="E252" s="314"/>
      <c r="F252" s="314"/>
      <c r="G252" s="314"/>
      <c r="H252" s="314"/>
      <c r="I252" s="314"/>
      <c r="J252" s="314"/>
      <c r="K252" s="314"/>
      <c r="L252" s="314"/>
      <c r="M252" s="314"/>
      <c r="N252" s="314"/>
      <c r="O252" s="314"/>
      <c r="P252" s="314"/>
      <c r="Q252" s="314"/>
      <c r="R252" s="314"/>
      <c r="S252" s="314"/>
    </row>
    <row r="253" spans="1:19" s="400" customFormat="1">
      <c r="A253" s="467" t="s">
        <v>14</v>
      </c>
      <c r="B253" s="468" t="s">
        <v>210</v>
      </c>
      <c r="C253" s="427" t="s">
        <v>1</v>
      </c>
      <c r="D253" s="276" t="s">
        <v>199</v>
      </c>
      <c r="E253" s="276" t="s">
        <v>199</v>
      </c>
      <c r="F253" s="276" t="s">
        <v>199</v>
      </c>
      <c r="G253" s="276" t="s">
        <v>199</v>
      </c>
      <c r="H253" s="276" t="s">
        <v>199</v>
      </c>
      <c r="I253" s="276" t="s">
        <v>199</v>
      </c>
      <c r="J253" s="276" t="s">
        <v>199</v>
      </c>
      <c r="K253" s="276" t="s">
        <v>199</v>
      </c>
      <c r="L253" s="276" t="s">
        <v>199</v>
      </c>
      <c r="M253" s="276" t="s">
        <v>199</v>
      </c>
      <c r="N253" s="276" t="s">
        <v>199</v>
      </c>
      <c r="O253" s="276" t="s">
        <v>199</v>
      </c>
      <c r="P253" s="276" t="s">
        <v>199</v>
      </c>
      <c r="Q253" s="276" t="s">
        <v>199</v>
      </c>
      <c r="R253" s="276" t="s">
        <v>199</v>
      </c>
      <c r="S253" s="277" t="s">
        <v>0</v>
      </c>
    </row>
    <row r="254" spans="1:19" s="400" customFormat="1">
      <c r="C254" s="273"/>
      <c r="D254" s="407">
        <f t="shared" ref="D254:R254" si="92">D4</f>
        <v>0</v>
      </c>
      <c r="E254" s="407">
        <f t="shared" si="92"/>
        <v>1</v>
      </c>
      <c r="F254" s="407">
        <f t="shared" si="92"/>
        <v>2</v>
      </c>
      <c r="G254" s="407">
        <f t="shared" si="92"/>
        <v>3</v>
      </c>
      <c r="H254" s="407">
        <f t="shared" si="92"/>
        <v>4</v>
      </c>
      <c r="I254" s="407">
        <f t="shared" si="92"/>
        <v>5</v>
      </c>
      <c r="J254" s="407">
        <f t="shared" si="92"/>
        <v>6</v>
      </c>
      <c r="K254" s="407">
        <f t="shared" si="92"/>
        <v>7</v>
      </c>
      <c r="L254" s="407">
        <f t="shared" si="92"/>
        <v>8</v>
      </c>
      <c r="M254" s="407">
        <f t="shared" si="92"/>
        <v>9</v>
      </c>
      <c r="N254" s="407">
        <f t="shared" si="92"/>
        <v>10</v>
      </c>
      <c r="O254" s="407">
        <f t="shared" si="92"/>
        <v>11</v>
      </c>
      <c r="P254" s="407">
        <f t="shared" si="92"/>
        <v>12</v>
      </c>
      <c r="Q254" s="407">
        <f t="shared" si="92"/>
        <v>13</v>
      </c>
      <c r="R254" s="407">
        <f t="shared" si="92"/>
        <v>14</v>
      </c>
      <c r="S254" s="408"/>
    </row>
    <row r="255" spans="1:19" s="345" customFormat="1">
      <c r="A255" s="469">
        <v>1</v>
      </c>
      <c r="B255" s="470" t="s">
        <v>312</v>
      </c>
      <c r="C255" s="429" t="s">
        <v>6</v>
      </c>
      <c r="D255" s="303"/>
      <c r="E255" s="303"/>
      <c r="F255" s="303"/>
      <c r="G255" s="303"/>
      <c r="H255" s="303"/>
      <c r="I255" s="303"/>
      <c r="J255" s="303"/>
      <c r="K255" s="303"/>
      <c r="L255" s="303"/>
      <c r="M255" s="303"/>
      <c r="N255" s="303"/>
      <c r="O255" s="303"/>
      <c r="P255" s="303"/>
      <c r="Q255" s="303"/>
      <c r="R255" s="303"/>
      <c r="S255" s="316"/>
    </row>
    <row r="256" spans="1:19" s="345" customFormat="1">
      <c r="A256" s="469">
        <v>2</v>
      </c>
      <c r="B256" s="471" t="s">
        <v>313</v>
      </c>
      <c r="C256" s="429" t="s">
        <v>6</v>
      </c>
      <c r="D256" s="303"/>
      <c r="E256" s="303"/>
      <c r="F256" s="303"/>
      <c r="G256" s="303"/>
      <c r="H256" s="303"/>
      <c r="I256" s="303"/>
      <c r="J256" s="303"/>
      <c r="K256" s="303"/>
      <c r="L256" s="303"/>
      <c r="M256" s="303"/>
      <c r="N256" s="303"/>
      <c r="O256" s="303"/>
      <c r="P256" s="303"/>
      <c r="Q256" s="303"/>
      <c r="R256" s="303"/>
      <c r="S256" s="316"/>
    </row>
    <row r="257" spans="1:19" s="345" customFormat="1">
      <c r="A257" s="469">
        <v>3</v>
      </c>
      <c r="B257" s="471" t="s">
        <v>314</v>
      </c>
      <c r="C257" s="429" t="s">
        <v>6</v>
      </c>
      <c r="D257" s="303"/>
      <c r="E257" s="303"/>
      <c r="F257" s="303"/>
      <c r="G257" s="303"/>
      <c r="H257" s="303"/>
      <c r="I257" s="303"/>
      <c r="J257" s="303"/>
      <c r="K257" s="303"/>
      <c r="L257" s="303"/>
      <c r="M257" s="303"/>
      <c r="N257" s="303"/>
      <c r="O257" s="303"/>
      <c r="P257" s="303"/>
      <c r="Q257" s="303"/>
      <c r="R257" s="303"/>
      <c r="S257" s="316"/>
    </row>
    <row r="258" spans="1:19" s="345" customFormat="1">
      <c r="A258" s="469">
        <v>4</v>
      </c>
      <c r="B258" s="471" t="s">
        <v>315</v>
      </c>
      <c r="C258" s="429" t="s">
        <v>6</v>
      </c>
      <c r="D258" s="303"/>
      <c r="E258" s="303"/>
      <c r="F258" s="303"/>
      <c r="G258" s="303"/>
      <c r="H258" s="303"/>
      <c r="I258" s="303"/>
      <c r="J258" s="303"/>
      <c r="K258" s="303"/>
      <c r="L258" s="303"/>
      <c r="M258" s="303"/>
      <c r="N258" s="303"/>
      <c r="O258" s="303"/>
      <c r="P258" s="303"/>
      <c r="Q258" s="303"/>
      <c r="R258" s="303"/>
      <c r="S258" s="316"/>
    </row>
    <row r="259" spans="1:19" s="345" customFormat="1">
      <c r="A259" s="469">
        <v>5</v>
      </c>
      <c r="B259" s="471" t="s">
        <v>316</v>
      </c>
      <c r="C259" s="429" t="s">
        <v>6</v>
      </c>
      <c r="D259" s="303"/>
      <c r="E259" s="303"/>
      <c r="F259" s="303"/>
      <c r="G259" s="303"/>
      <c r="H259" s="303"/>
      <c r="I259" s="303"/>
      <c r="J259" s="303"/>
      <c r="K259" s="303"/>
      <c r="L259" s="303"/>
      <c r="M259" s="303"/>
      <c r="N259" s="303"/>
      <c r="O259" s="303"/>
      <c r="P259" s="303"/>
      <c r="Q259" s="303"/>
      <c r="R259" s="303"/>
      <c r="S259" s="316"/>
    </row>
    <row r="260" spans="1:19" s="345" customFormat="1">
      <c r="A260" s="469">
        <v>6</v>
      </c>
      <c r="B260" s="471" t="s">
        <v>317</v>
      </c>
      <c r="C260" s="429" t="s">
        <v>6</v>
      </c>
      <c r="D260" s="303"/>
      <c r="E260" s="303"/>
      <c r="F260" s="303"/>
      <c r="G260" s="303"/>
      <c r="H260" s="303"/>
      <c r="I260" s="303"/>
      <c r="J260" s="303"/>
      <c r="K260" s="303"/>
      <c r="L260" s="303"/>
      <c r="M260" s="303"/>
      <c r="N260" s="303"/>
      <c r="O260" s="303"/>
      <c r="P260" s="303"/>
      <c r="Q260" s="303"/>
      <c r="R260" s="303"/>
      <c r="S260" s="316"/>
    </row>
    <row r="261" spans="1:19" s="345" customFormat="1">
      <c r="A261" s="469">
        <v>7</v>
      </c>
      <c r="B261" s="471" t="s">
        <v>318</v>
      </c>
      <c r="C261" s="429" t="s">
        <v>6</v>
      </c>
      <c r="D261" s="303"/>
      <c r="E261" s="303"/>
      <c r="F261" s="303"/>
      <c r="G261" s="303"/>
      <c r="H261" s="303"/>
      <c r="I261" s="303"/>
      <c r="J261" s="303"/>
      <c r="K261" s="303"/>
      <c r="L261" s="303"/>
      <c r="M261" s="303"/>
      <c r="N261" s="303"/>
      <c r="O261" s="303"/>
      <c r="P261" s="303"/>
      <c r="Q261" s="303"/>
      <c r="R261" s="303"/>
      <c r="S261" s="316"/>
    </row>
    <row r="262" spans="1:19" s="345" customFormat="1">
      <c r="A262" s="472">
        <v>8</v>
      </c>
      <c r="B262" s="473" t="s">
        <v>319</v>
      </c>
      <c r="C262" s="430" t="s">
        <v>6</v>
      </c>
      <c r="D262" s="299" t="e">
        <f>6.56*((D256-D260)/D255)+3.26*(D257/D255)+6.72*(D261/D255)+1.05*(D258/D259)+3.25</f>
        <v>#DIV/0!</v>
      </c>
      <c r="E262" s="299" t="e">
        <f t="shared" ref="E262:R262" si="93">6.56*((E256-E260)/E255)+3.26*(E257/E255)+6.72*(E261/E255)+1.05*(E258/E259)+3.25</f>
        <v>#DIV/0!</v>
      </c>
      <c r="F262" s="299" t="e">
        <f t="shared" si="93"/>
        <v>#DIV/0!</v>
      </c>
      <c r="G262" s="299" t="e">
        <f t="shared" si="93"/>
        <v>#DIV/0!</v>
      </c>
      <c r="H262" s="299" t="e">
        <f t="shared" si="93"/>
        <v>#DIV/0!</v>
      </c>
      <c r="I262" s="299" t="e">
        <f t="shared" si="93"/>
        <v>#DIV/0!</v>
      </c>
      <c r="J262" s="299" t="e">
        <f t="shared" si="93"/>
        <v>#DIV/0!</v>
      </c>
      <c r="K262" s="299" t="e">
        <f t="shared" si="93"/>
        <v>#DIV/0!</v>
      </c>
      <c r="L262" s="299" t="e">
        <f t="shared" si="93"/>
        <v>#DIV/0!</v>
      </c>
      <c r="M262" s="299" t="e">
        <f t="shared" si="93"/>
        <v>#DIV/0!</v>
      </c>
      <c r="N262" s="299" t="e">
        <f t="shared" si="93"/>
        <v>#DIV/0!</v>
      </c>
      <c r="O262" s="299" t="e">
        <f t="shared" si="93"/>
        <v>#DIV/0!</v>
      </c>
      <c r="P262" s="299" t="e">
        <f t="shared" si="93"/>
        <v>#DIV/0!</v>
      </c>
      <c r="Q262" s="299" t="e">
        <f t="shared" si="93"/>
        <v>#DIV/0!</v>
      </c>
      <c r="R262" s="299" t="e">
        <f t="shared" si="93"/>
        <v>#DIV/0!</v>
      </c>
      <c r="S262" s="402"/>
    </row>
    <row r="263" spans="1:19" s="345" customFormat="1"/>
    <row r="264" spans="1:19" s="345" customFormat="1"/>
    <row r="265" spans="1:19" s="345" customFormat="1"/>
    <row r="266" spans="1:19" s="345" customFormat="1">
      <c r="A266" s="314"/>
      <c r="B266" s="403" t="s">
        <v>339</v>
      </c>
      <c r="C266" s="403"/>
      <c r="D266" s="314"/>
      <c r="E266" s="314"/>
      <c r="F266" s="314"/>
      <c r="G266" s="314"/>
      <c r="H266" s="314"/>
      <c r="I266" s="314"/>
      <c r="J266" s="314"/>
      <c r="K266" s="314"/>
      <c r="L266" s="314"/>
    </row>
    <row r="267" spans="1:19" s="345" customFormat="1">
      <c r="A267" s="314"/>
      <c r="B267" s="403"/>
      <c r="C267" s="403"/>
      <c r="D267" s="314"/>
      <c r="E267" s="314"/>
      <c r="F267" s="314"/>
      <c r="G267" s="314"/>
      <c r="H267" s="314"/>
      <c r="I267" s="314"/>
      <c r="J267" s="314"/>
      <c r="K267" s="314"/>
      <c r="L267" s="314"/>
    </row>
    <row r="268" spans="1:19" s="345" customFormat="1">
      <c r="A268" s="314"/>
      <c r="B268" s="314"/>
      <c r="C268" s="544" t="s">
        <v>1</v>
      </c>
      <c r="D268" s="276" t="s">
        <v>199</v>
      </c>
      <c r="E268" s="276" t="s">
        <v>199</v>
      </c>
      <c r="F268" s="276" t="s">
        <v>199</v>
      </c>
      <c r="G268" s="276" t="s">
        <v>199</v>
      </c>
      <c r="H268" s="276" t="s">
        <v>199</v>
      </c>
      <c r="I268" s="276" t="s">
        <v>199</v>
      </c>
      <c r="J268" s="276" t="s">
        <v>199</v>
      </c>
      <c r="K268" s="276" t="s">
        <v>199</v>
      </c>
      <c r="L268" s="276" t="s">
        <v>199</v>
      </c>
      <c r="M268" s="276" t="s">
        <v>199</v>
      </c>
      <c r="N268" s="276" t="s">
        <v>199</v>
      </c>
      <c r="O268" s="276" t="s">
        <v>199</v>
      </c>
      <c r="P268" s="276" t="s">
        <v>199</v>
      </c>
      <c r="Q268" s="276" t="s">
        <v>199</v>
      </c>
      <c r="R268" s="276" t="s">
        <v>199</v>
      </c>
      <c r="S268" s="546" t="s">
        <v>0</v>
      </c>
    </row>
    <row r="269" spans="1:19" s="345" customFormat="1">
      <c r="A269" s="314"/>
      <c r="B269" s="314"/>
      <c r="C269" s="545"/>
      <c r="D269" s="407">
        <f>Dane!D4</f>
        <v>0</v>
      </c>
      <c r="E269" s="407">
        <f>Dane!E4</f>
        <v>1</v>
      </c>
      <c r="F269" s="407">
        <f>Dane!F4</f>
        <v>2</v>
      </c>
      <c r="G269" s="407">
        <f>Dane!G4</f>
        <v>3</v>
      </c>
      <c r="H269" s="407">
        <f>Dane!H4</f>
        <v>4</v>
      </c>
      <c r="I269" s="407">
        <f>Dane!I4</f>
        <v>5</v>
      </c>
      <c r="J269" s="407">
        <f>Dane!J4</f>
        <v>6</v>
      </c>
      <c r="K269" s="407">
        <f>Dane!K4</f>
        <v>7</v>
      </c>
      <c r="L269" s="407">
        <f>Dane!L4</f>
        <v>8</v>
      </c>
      <c r="M269" s="407">
        <f>Dane!M4</f>
        <v>9</v>
      </c>
      <c r="N269" s="407">
        <f>Dane!N4</f>
        <v>10</v>
      </c>
      <c r="O269" s="407">
        <f>Dane!O4</f>
        <v>11</v>
      </c>
      <c r="P269" s="407">
        <f>Dane!P4</f>
        <v>12</v>
      </c>
      <c r="Q269" s="407">
        <f>Dane!Q4</f>
        <v>13</v>
      </c>
      <c r="R269" s="407">
        <f>Dane!R4</f>
        <v>14</v>
      </c>
      <c r="S269" s="408"/>
    </row>
    <row r="270" spans="1:19" s="345" customFormat="1" ht="12.75">
      <c r="A270" s="562">
        <v>1</v>
      </c>
      <c r="B270" s="563" t="s">
        <v>352</v>
      </c>
      <c r="C270" s="429" t="s">
        <v>6</v>
      </c>
      <c r="D270" s="555">
        <f>D271+D278</f>
        <v>0</v>
      </c>
      <c r="E270" s="555">
        <f t="shared" ref="E270:R270" si="94">E271+E278</f>
        <v>0</v>
      </c>
      <c r="F270" s="555">
        <f t="shared" si="94"/>
        <v>0</v>
      </c>
      <c r="G270" s="555">
        <f t="shared" si="94"/>
        <v>0</v>
      </c>
      <c r="H270" s="555">
        <f t="shared" si="94"/>
        <v>0</v>
      </c>
      <c r="I270" s="555">
        <f t="shared" si="94"/>
        <v>0</v>
      </c>
      <c r="J270" s="555">
        <f t="shared" si="94"/>
        <v>0</v>
      </c>
      <c r="K270" s="555">
        <f t="shared" si="94"/>
        <v>0</v>
      </c>
      <c r="L270" s="555">
        <f t="shared" si="94"/>
        <v>0</v>
      </c>
      <c r="M270" s="555">
        <f t="shared" si="94"/>
        <v>0</v>
      </c>
      <c r="N270" s="555">
        <f t="shared" si="94"/>
        <v>0</v>
      </c>
      <c r="O270" s="555">
        <f t="shared" si="94"/>
        <v>0</v>
      </c>
      <c r="P270" s="555">
        <f t="shared" si="94"/>
        <v>0</v>
      </c>
      <c r="Q270" s="555">
        <f t="shared" si="94"/>
        <v>0</v>
      </c>
      <c r="R270" s="555">
        <f t="shared" si="94"/>
        <v>0</v>
      </c>
      <c r="S270" s="549"/>
    </row>
    <row r="271" spans="1:19" s="345" customFormat="1" ht="12.75">
      <c r="A271" s="562" t="s">
        <v>15</v>
      </c>
      <c r="B271" s="563" t="s">
        <v>353</v>
      </c>
      <c r="C271" s="429" t="s">
        <v>6</v>
      </c>
      <c r="D271" s="551"/>
      <c r="E271" s="551"/>
      <c r="F271" s="551"/>
      <c r="G271" s="551"/>
      <c r="H271" s="551"/>
      <c r="I271" s="551"/>
      <c r="J271" s="551"/>
      <c r="K271" s="551"/>
      <c r="L271" s="551"/>
      <c r="M271" s="551"/>
      <c r="N271" s="551"/>
      <c r="O271" s="551"/>
      <c r="P271" s="551"/>
      <c r="Q271" s="551"/>
      <c r="R271" s="551"/>
      <c r="S271" s="549"/>
    </row>
    <row r="272" spans="1:19" s="345" customFormat="1" ht="25.5">
      <c r="A272" s="564" t="s">
        <v>363</v>
      </c>
      <c r="B272" s="565" t="s">
        <v>354</v>
      </c>
      <c r="C272" s="429" t="s">
        <v>6</v>
      </c>
      <c r="D272" s="552"/>
      <c r="E272" s="552"/>
      <c r="F272" s="552"/>
      <c r="G272" s="552"/>
      <c r="H272" s="552"/>
      <c r="I272" s="552"/>
      <c r="J272" s="552"/>
      <c r="K272" s="552"/>
      <c r="L272" s="552"/>
      <c r="M272" s="552"/>
      <c r="N272" s="552"/>
      <c r="O272" s="552"/>
      <c r="P272" s="552"/>
      <c r="Q272" s="552"/>
      <c r="R272" s="552"/>
      <c r="S272" s="547"/>
    </row>
    <row r="273" spans="1:19" s="345" customFormat="1" ht="25.5">
      <c r="A273" s="564" t="s">
        <v>364</v>
      </c>
      <c r="B273" s="565" t="s">
        <v>355</v>
      </c>
      <c r="C273" s="429" t="s">
        <v>6</v>
      </c>
      <c r="D273" s="552"/>
      <c r="E273" s="552"/>
      <c r="F273" s="552"/>
      <c r="G273" s="552"/>
      <c r="H273" s="552"/>
      <c r="I273" s="552"/>
      <c r="J273" s="552"/>
      <c r="K273" s="552"/>
      <c r="L273" s="552"/>
      <c r="M273" s="552"/>
      <c r="N273" s="552"/>
      <c r="O273" s="552"/>
      <c r="P273" s="552"/>
      <c r="Q273" s="552"/>
      <c r="R273" s="552"/>
      <c r="S273" s="547"/>
    </row>
    <row r="274" spans="1:19" s="345" customFormat="1" ht="12.75">
      <c r="A274" s="564" t="s">
        <v>365</v>
      </c>
      <c r="B274" s="565" t="s">
        <v>356</v>
      </c>
      <c r="C274" s="429" t="s">
        <v>6</v>
      </c>
      <c r="D274" s="552"/>
      <c r="E274" s="552"/>
      <c r="F274" s="552"/>
      <c r="G274" s="552"/>
      <c r="H274" s="552"/>
      <c r="I274" s="552"/>
      <c r="J274" s="552"/>
      <c r="K274" s="552"/>
      <c r="L274" s="552"/>
      <c r="M274" s="552"/>
      <c r="N274" s="552"/>
      <c r="O274" s="552"/>
      <c r="P274" s="552"/>
      <c r="Q274" s="552"/>
      <c r="R274" s="552"/>
      <c r="S274" s="547"/>
    </row>
    <row r="275" spans="1:19" s="345" customFormat="1" ht="12.75">
      <c r="A275" s="564" t="s">
        <v>366</v>
      </c>
      <c r="B275" s="565" t="s">
        <v>357</v>
      </c>
      <c r="C275" s="429" t="s">
        <v>6</v>
      </c>
      <c r="D275" s="552"/>
      <c r="E275" s="552"/>
      <c r="F275" s="552"/>
      <c r="G275" s="552"/>
      <c r="H275" s="552"/>
      <c r="I275" s="552"/>
      <c r="J275" s="552"/>
      <c r="K275" s="552"/>
      <c r="L275" s="552"/>
      <c r="M275" s="552"/>
      <c r="N275" s="552"/>
      <c r="O275" s="552"/>
      <c r="P275" s="552"/>
      <c r="Q275" s="552"/>
      <c r="R275" s="552"/>
      <c r="S275" s="547"/>
    </row>
    <row r="276" spans="1:19" s="345" customFormat="1" ht="12.75">
      <c r="A276" s="564" t="s">
        <v>367</v>
      </c>
      <c r="B276" s="565" t="s">
        <v>358</v>
      </c>
      <c r="C276" s="429" t="s">
        <v>6</v>
      </c>
      <c r="D276" s="552"/>
      <c r="E276" s="552"/>
      <c r="F276" s="552"/>
      <c r="G276" s="552"/>
      <c r="H276" s="552"/>
      <c r="I276" s="552"/>
      <c r="J276" s="552"/>
      <c r="K276" s="552"/>
      <c r="L276" s="552"/>
      <c r="M276" s="552"/>
      <c r="N276" s="552"/>
      <c r="O276" s="552"/>
      <c r="P276" s="552"/>
      <c r="Q276" s="552"/>
      <c r="R276" s="552"/>
      <c r="S276" s="547"/>
    </row>
    <row r="277" spans="1:19" s="345" customFormat="1" ht="25.5">
      <c r="A277" s="564" t="s">
        <v>368</v>
      </c>
      <c r="B277" s="565" t="s">
        <v>359</v>
      </c>
      <c r="C277" s="429" t="s">
        <v>6</v>
      </c>
      <c r="D277" s="552"/>
      <c r="E277" s="552"/>
      <c r="F277" s="552"/>
      <c r="G277" s="552"/>
      <c r="H277" s="552"/>
      <c r="I277" s="552"/>
      <c r="J277" s="552"/>
      <c r="K277" s="552"/>
      <c r="L277" s="552"/>
      <c r="M277" s="552"/>
      <c r="N277" s="552"/>
      <c r="O277" s="552"/>
      <c r="P277" s="552"/>
      <c r="Q277" s="552"/>
      <c r="R277" s="552"/>
      <c r="S277" s="547"/>
    </row>
    <row r="278" spans="1:19" s="345" customFormat="1" ht="12.75">
      <c r="A278" s="562" t="s">
        <v>16</v>
      </c>
      <c r="B278" s="563" t="s">
        <v>360</v>
      </c>
      <c r="C278" s="429" t="s">
        <v>6</v>
      </c>
      <c r="D278" s="551"/>
      <c r="E278" s="551"/>
      <c r="F278" s="551"/>
      <c r="G278" s="551"/>
      <c r="H278" s="551"/>
      <c r="I278" s="551"/>
      <c r="J278" s="551"/>
      <c r="K278" s="551"/>
      <c r="L278" s="551"/>
      <c r="M278" s="551"/>
      <c r="N278" s="551"/>
      <c r="O278" s="551"/>
      <c r="P278" s="551"/>
      <c r="Q278" s="551"/>
      <c r="R278" s="551"/>
      <c r="S278" s="549"/>
    </row>
    <row r="279" spans="1:19" s="345" customFormat="1" ht="12.75">
      <c r="A279" s="564" t="s">
        <v>369</v>
      </c>
      <c r="B279" s="565" t="s">
        <v>361</v>
      </c>
      <c r="C279" s="429" t="s">
        <v>6</v>
      </c>
      <c r="D279" s="552"/>
      <c r="E279" s="552"/>
      <c r="F279" s="552"/>
      <c r="G279" s="552"/>
      <c r="H279" s="552"/>
      <c r="I279" s="552"/>
      <c r="J279" s="552"/>
      <c r="K279" s="552"/>
      <c r="L279" s="552"/>
      <c r="M279" s="552"/>
      <c r="N279" s="552"/>
      <c r="O279" s="552"/>
      <c r="P279" s="552"/>
      <c r="Q279" s="552"/>
      <c r="R279" s="552"/>
      <c r="S279" s="547"/>
    </row>
    <row r="280" spans="1:19" s="345" customFormat="1" ht="25.5">
      <c r="A280" s="564" t="s">
        <v>370</v>
      </c>
      <c r="B280" s="565" t="s">
        <v>362</v>
      </c>
      <c r="C280" s="429" t="s">
        <v>6</v>
      </c>
      <c r="D280" s="552"/>
      <c r="E280" s="552"/>
      <c r="F280" s="552"/>
      <c r="G280" s="552"/>
      <c r="H280" s="552"/>
      <c r="I280" s="552"/>
      <c r="J280" s="552"/>
      <c r="K280" s="552"/>
      <c r="L280" s="552"/>
      <c r="M280" s="552"/>
      <c r="N280" s="552"/>
      <c r="O280" s="552"/>
      <c r="P280" s="552"/>
      <c r="Q280" s="552"/>
      <c r="R280" s="552"/>
      <c r="S280" s="547"/>
    </row>
    <row r="281" spans="1:19" s="345" customFormat="1" ht="12.75">
      <c r="A281" s="562">
        <v>2</v>
      </c>
      <c r="B281" s="563" t="s">
        <v>371</v>
      </c>
      <c r="C281" s="429" t="s">
        <v>6</v>
      </c>
      <c r="D281" s="555">
        <f>D282+D290</f>
        <v>0</v>
      </c>
      <c r="E281" s="555">
        <f t="shared" ref="E281:R281" si="95">E282+E290</f>
        <v>0</v>
      </c>
      <c r="F281" s="555">
        <f t="shared" si="95"/>
        <v>0</v>
      </c>
      <c r="G281" s="555">
        <f t="shared" si="95"/>
        <v>0</v>
      </c>
      <c r="H281" s="555">
        <f t="shared" si="95"/>
        <v>0</v>
      </c>
      <c r="I281" s="555">
        <f t="shared" si="95"/>
        <v>0</v>
      </c>
      <c r="J281" s="555">
        <f t="shared" si="95"/>
        <v>0</v>
      </c>
      <c r="K281" s="555">
        <f t="shared" si="95"/>
        <v>0</v>
      </c>
      <c r="L281" s="555">
        <f t="shared" si="95"/>
        <v>0</v>
      </c>
      <c r="M281" s="555">
        <f t="shared" si="95"/>
        <v>0</v>
      </c>
      <c r="N281" s="555">
        <f t="shared" si="95"/>
        <v>0</v>
      </c>
      <c r="O281" s="555">
        <f t="shared" si="95"/>
        <v>0</v>
      </c>
      <c r="P281" s="555">
        <f t="shared" si="95"/>
        <v>0</v>
      </c>
      <c r="Q281" s="555">
        <f t="shared" si="95"/>
        <v>0</v>
      </c>
      <c r="R281" s="555">
        <f t="shared" si="95"/>
        <v>0</v>
      </c>
      <c r="S281" s="549"/>
    </row>
    <row r="282" spans="1:19" s="345" customFormat="1" ht="12.75">
      <c r="A282" s="562" t="s">
        <v>68</v>
      </c>
      <c r="B282" s="563" t="s">
        <v>372</v>
      </c>
      <c r="C282" s="429" t="s">
        <v>6</v>
      </c>
      <c r="D282" s="551"/>
      <c r="E282" s="551"/>
      <c r="F282" s="551"/>
      <c r="G282" s="551"/>
      <c r="H282" s="551"/>
      <c r="I282" s="551"/>
      <c r="J282" s="551"/>
      <c r="K282" s="551"/>
      <c r="L282" s="551"/>
      <c r="M282" s="551"/>
      <c r="N282" s="551"/>
      <c r="O282" s="551"/>
      <c r="P282" s="551"/>
      <c r="Q282" s="551"/>
      <c r="R282" s="551"/>
      <c r="S282" s="549"/>
    </row>
    <row r="283" spans="1:19" s="345" customFormat="1" ht="12.75">
      <c r="A283" s="564" t="s">
        <v>377</v>
      </c>
      <c r="B283" s="565" t="s">
        <v>373</v>
      </c>
      <c r="C283" s="429" t="s">
        <v>6</v>
      </c>
      <c r="D283" s="552"/>
      <c r="E283" s="552"/>
      <c r="F283" s="552"/>
      <c r="G283" s="552"/>
      <c r="H283" s="552"/>
      <c r="I283" s="552"/>
      <c r="J283" s="552"/>
      <c r="K283" s="552"/>
      <c r="L283" s="552"/>
      <c r="M283" s="552"/>
      <c r="N283" s="552"/>
      <c r="O283" s="552"/>
      <c r="P283" s="552"/>
      <c r="Q283" s="552"/>
      <c r="R283" s="552"/>
      <c r="S283" s="547"/>
    </row>
    <row r="284" spans="1:19" s="345" customFormat="1" ht="38.25">
      <c r="A284" s="564" t="s">
        <v>378</v>
      </c>
      <c r="B284" s="565" t="s">
        <v>494</v>
      </c>
      <c r="C284" s="429" t="s">
        <v>6</v>
      </c>
      <c r="D284" s="552"/>
      <c r="E284" s="552"/>
      <c r="F284" s="552"/>
      <c r="G284" s="552"/>
      <c r="H284" s="552"/>
      <c r="I284" s="552"/>
      <c r="J284" s="552"/>
      <c r="K284" s="552"/>
      <c r="L284" s="552"/>
      <c r="M284" s="552"/>
      <c r="N284" s="552"/>
      <c r="O284" s="552"/>
      <c r="P284" s="552"/>
      <c r="Q284" s="552"/>
      <c r="R284" s="552"/>
      <c r="S284" s="547"/>
    </row>
    <row r="285" spans="1:19" s="345" customFormat="1" ht="76.5">
      <c r="A285" s="564" t="s">
        <v>379</v>
      </c>
      <c r="B285" s="565" t="s">
        <v>374</v>
      </c>
      <c r="C285" s="429" t="s">
        <v>6</v>
      </c>
      <c r="D285" s="552"/>
      <c r="E285" s="552"/>
      <c r="F285" s="552"/>
      <c r="G285" s="552"/>
      <c r="H285" s="552"/>
      <c r="I285" s="552"/>
      <c r="J285" s="552"/>
      <c r="K285" s="552"/>
      <c r="L285" s="552"/>
      <c r="M285" s="552"/>
      <c r="N285" s="552"/>
      <c r="O285" s="552"/>
      <c r="P285" s="552"/>
      <c r="Q285" s="552"/>
      <c r="R285" s="552"/>
      <c r="S285" s="547"/>
    </row>
    <row r="286" spans="1:19" s="345" customFormat="1" ht="12.75">
      <c r="A286" s="564" t="s">
        <v>380</v>
      </c>
      <c r="B286" s="565" t="s">
        <v>375</v>
      </c>
      <c r="C286" s="429" t="s">
        <v>6</v>
      </c>
      <c r="D286" s="552"/>
      <c r="E286" s="552"/>
      <c r="F286" s="552"/>
      <c r="G286" s="552"/>
      <c r="H286" s="552"/>
      <c r="I286" s="552"/>
      <c r="J286" s="552"/>
      <c r="K286" s="552"/>
      <c r="L286" s="552"/>
      <c r="M286" s="552"/>
      <c r="N286" s="552"/>
      <c r="O286" s="552"/>
      <c r="P286" s="552"/>
      <c r="Q286" s="552"/>
      <c r="R286" s="552"/>
      <c r="S286" s="547"/>
    </row>
    <row r="287" spans="1:19" s="345" customFormat="1" ht="25.5">
      <c r="A287" s="564" t="s">
        <v>381</v>
      </c>
      <c r="B287" s="565" t="s">
        <v>495</v>
      </c>
      <c r="C287" s="429" t="s">
        <v>6</v>
      </c>
      <c r="D287" s="552"/>
      <c r="E287" s="552"/>
      <c r="F287" s="552"/>
      <c r="G287" s="552"/>
      <c r="H287" s="552"/>
      <c r="I287" s="552"/>
      <c r="J287" s="552"/>
      <c r="K287" s="552"/>
      <c r="L287" s="552"/>
      <c r="M287" s="552"/>
      <c r="N287" s="552"/>
      <c r="O287" s="552"/>
      <c r="P287" s="552"/>
      <c r="Q287" s="552"/>
      <c r="R287" s="552"/>
      <c r="S287" s="547"/>
    </row>
    <row r="288" spans="1:19" s="345" customFormat="1" ht="89.25">
      <c r="A288" s="564" t="s">
        <v>383</v>
      </c>
      <c r="B288" s="565" t="s">
        <v>496</v>
      </c>
      <c r="C288" s="429" t="s">
        <v>6</v>
      </c>
      <c r="D288" s="552"/>
      <c r="E288" s="552"/>
      <c r="F288" s="552"/>
      <c r="G288" s="552"/>
      <c r="H288" s="552"/>
      <c r="I288" s="552"/>
      <c r="J288" s="552"/>
      <c r="K288" s="552"/>
      <c r="L288" s="552"/>
      <c r="M288" s="552"/>
      <c r="N288" s="552"/>
      <c r="O288" s="552"/>
      <c r="P288" s="552"/>
      <c r="Q288" s="552"/>
      <c r="R288" s="552"/>
      <c r="S288" s="547"/>
    </row>
    <row r="289" spans="1:19" s="345" customFormat="1" ht="63.75">
      <c r="A289" s="564" t="s">
        <v>382</v>
      </c>
      <c r="B289" s="565" t="s">
        <v>497</v>
      </c>
      <c r="C289" s="429" t="s">
        <v>6</v>
      </c>
      <c r="D289" s="552"/>
      <c r="E289" s="552"/>
      <c r="F289" s="552"/>
      <c r="G289" s="552"/>
      <c r="H289" s="552"/>
      <c r="I289" s="552"/>
      <c r="J289" s="552"/>
      <c r="K289" s="552"/>
      <c r="L289" s="552"/>
      <c r="M289" s="552"/>
      <c r="N289" s="552"/>
      <c r="O289" s="552"/>
      <c r="P289" s="552"/>
      <c r="Q289" s="552"/>
      <c r="R289" s="552"/>
      <c r="S289" s="547"/>
    </row>
    <row r="290" spans="1:19" s="345" customFormat="1" ht="12.75">
      <c r="A290" s="562" t="s">
        <v>69</v>
      </c>
      <c r="B290" s="563" t="s">
        <v>376</v>
      </c>
      <c r="C290" s="429" t="s">
        <v>6</v>
      </c>
      <c r="D290" s="551"/>
      <c r="E290" s="551"/>
      <c r="F290" s="551"/>
      <c r="G290" s="551"/>
      <c r="H290" s="551"/>
      <c r="I290" s="551"/>
      <c r="J290" s="551"/>
      <c r="K290" s="551"/>
      <c r="L290" s="551"/>
      <c r="M290" s="551"/>
      <c r="N290" s="551"/>
      <c r="O290" s="551"/>
      <c r="P290" s="551"/>
      <c r="Q290" s="551"/>
      <c r="R290" s="551"/>
      <c r="S290" s="549"/>
    </row>
    <row r="291" spans="1:19" s="345" customFormat="1" ht="12.75">
      <c r="A291" s="562">
        <v>3</v>
      </c>
      <c r="B291" s="563" t="s">
        <v>384</v>
      </c>
      <c r="C291" s="429" t="s">
        <v>6</v>
      </c>
      <c r="D291" s="555">
        <f>D270-D281</f>
        <v>0</v>
      </c>
      <c r="E291" s="555">
        <f t="shared" ref="E291:R291" si="96">E270-E281</f>
        <v>0</v>
      </c>
      <c r="F291" s="555">
        <f t="shared" si="96"/>
        <v>0</v>
      </c>
      <c r="G291" s="555">
        <f t="shared" si="96"/>
        <v>0</v>
      </c>
      <c r="H291" s="555">
        <f t="shared" si="96"/>
        <v>0</v>
      </c>
      <c r="I291" s="555">
        <f t="shared" si="96"/>
        <v>0</v>
      </c>
      <c r="J291" s="555">
        <f t="shared" si="96"/>
        <v>0</v>
      </c>
      <c r="K291" s="555">
        <f t="shared" si="96"/>
        <v>0</v>
      </c>
      <c r="L291" s="555">
        <f t="shared" si="96"/>
        <v>0</v>
      </c>
      <c r="M291" s="555">
        <f t="shared" si="96"/>
        <v>0</v>
      </c>
      <c r="N291" s="555">
        <f t="shared" si="96"/>
        <v>0</v>
      </c>
      <c r="O291" s="555">
        <f t="shared" si="96"/>
        <v>0</v>
      </c>
      <c r="P291" s="555">
        <f t="shared" si="96"/>
        <v>0</v>
      </c>
      <c r="Q291" s="555">
        <f t="shared" si="96"/>
        <v>0</v>
      </c>
      <c r="R291" s="555">
        <f t="shared" si="96"/>
        <v>0</v>
      </c>
      <c r="S291" s="549"/>
    </row>
    <row r="292" spans="1:19" s="345" customFormat="1" ht="12.75">
      <c r="A292" s="562">
        <v>4</v>
      </c>
      <c r="B292" s="563" t="s">
        <v>385</v>
      </c>
      <c r="C292" s="429" t="s">
        <v>6</v>
      </c>
      <c r="D292" s="555">
        <f>D293+D295+D297+D299</f>
        <v>0</v>
      </c>
      <c r="E292" s="555">
        <f t="shared" ref="E292:R292" si="97">E293+E295+E297+E299</f>
        <v>0</v>
      </c>
      <c r="F292" s="555">
        <f t="shared" si="97"/>
        <v>0</v>
      </c>
      <c r="G292" s="555">
        <f t="shared" si="97"/>
        <v>0</v>
      </c>
      <c r="H292" s="555">
        <f t="shared" si="97"/>
        <v>0</v>
      </c>
      <c r="I292" s="555">
        <f t="shared" si="97"/>
        <v>0</v>
      </c>
      <c r="J292" s="555">
        <f t="shared" si="97"/>
        <v>0</v>
      </c>
      <c r="K292" s="555">
        <f t="shared" si="97"/>
        <v>0</v>
      </c>
      <c r="L292" s="555">
        <f t="shared" si="97"/>
        <v>0</v>
      </c>
      <c r="M292" s="555">
        <f t="shared" si="97"/>
        <v>0</v>
      </c>
      <c r="N292" s="555">
        <f t="shared" si="97"/>
        <v>0</v>
      </c>
      <c r="O292" s="555">
        <f t="shared" si="97"/>
        <v>0</v>
      </c>
      <c r="P292" s="555">
        <f t="shared" si="97"/>
        <v>0</v>
      </c>
      <c r="Q292" s="555">
        <f t="shared" si="97"/>
        <v>0</v>
      </c>
      <c r="R292" s="555">
        <f t="shared" si="97"/>
        <v>0</v>
      </c>
      <c r="S292" s="549"/>
    </row>
    <row r="293" spans="1:19" s="345" customFormat="1" ht="12.75">
      <c r="A293" s="564" t="s">
        <v>34</v>
      </c>
      <c r="B293" s="565" t="s">
        <v>386</v>
      </c>
      <c r="C293" s="429" t="s">
        <v>6</v>
      </c>
      <c r="D293" s="552"/>
      <c r="E293" s="552"/>
      <c r="F293" s="552"/>
      <c r="G293" s="552"/>
      <c r="H293" s="552"/>
      <c r="I293" s="552"/>
      <c r="J293" s="552"/>
      <c r="K293" s="552"/>
      <c r="L293" s="552"/>
      <c r="M293" s="552"/>
      <c r="N293" s="552"/>
      <c r="O293" s="552"/>
      <c r="P293" s="552"/>
      <c r="Q293" s="552"/>
      <c r="R293" s="552"/>
      <c r="S293" s="547"/>
    </row>
    <row r="294" spans="1:19" s="345" customFormat="1" ht="12.75">
      <c r="A294" s="564" t="s">
        <v>390</v>
      </c>
      <c r="B294" s="565" t="s">
        <v>387</v>
      </c>
      <c r="C294" s="429" t="s">
        <v>6</v>
      </c>
      <c r="D294" s="552"/>
      <c r="E294" s="552"/>
      <c r="F294" s="552"/>
      <c r="G294" s="552"/>
      <c r="H294" s="552"/>
      <c r="I294" s="552"/>
      <c r="J294" s="552"/>
      <c r="K294" s="552"/>
      <c r="L294" s="552"/>
      <c r="M294" s="552"/>
      <c r="N294" s="552"/>
      <c r="O294" s="552"/>
      <c r="P294" s="552"/>
      <c r="Q294" s="552"/>
      <c r="R294" s="552"/>
      <c r="S294" s="547"/>
    </row>
    <row r="295" spans="1:19" s="345" customFormat="1" ht="25.5">
      <c r="A295" s="564" t="s">
        <v>35</v>
      </c>
      <c r="B295" s="565" t="s">
        <v>498</v>
      </c>
      <c r="C295" s="429" t="s">
        <v>6</v>
      </c>
      <c r="D295" s="552"/>
      <c r="E295" s="552"/>
      <c r="F295" s="552"/>
      <c r="G295" s="552"/>
      <c r="H295" s="552"/>
      <c r="I295" s="552"/>
      <c r="J295" s="552"/>
      <c r="K295" s="552"/>
      <c r="L295" s="552"/>
      <c r="M295" s="552"/>
      <c r="N295" s="552"/>
      <c r="O295" s="552"/>
      <c r="P295" s="552"/>
      <c r="Q295" s="552"/>
      <c r="R295" s="552"/>
      <c r="S295" s="547"/>
    </row>
    <row r="296" spans="1:19" s="345" customFormat="1" ht="12.75">
      <c r="A296" s="564" t="s">
        <v>391</v>
      </c>
      <c r="B296" s="565" t="s">
        <v>387</v>
      </c>
      <c r="C296" s="429" t="s">
        <v>6</v>
      </c>
      <c r="D296" s="552"/>
      <c r="E296" s="552"/>
      <c r="F296" s="552"/>
      <c r="G296" s="552"/>
      <c r="H296" s="552"/>
      <c r="I296" s="552"/>
      <c r="J296" s="552"/>
      <c r="K296" s="552"/>
      <c r="L296" s="552"/>
      <c r="M296" s="552"/>
      <c r="N296" s="552"/>
      <c r="O296" s="552"/>
      <c r="P296" s="552"/>
      <c r="Q296" s="552"/>
      <c r="R296" s="552"/>
      <c r="S296" s="547"/>
    </row>
    <row r="297" spans="1:19" s="345" customFormat="1" ht="25.5">
      <c r="A297" s="564" t="s">
        <v>36</v>
      </c>
      <c r="B297" s="565" t="s">
        <v>388</v>
      </c>
      <c r="C297" s="429" t="s">
        <v>6</v>
      </c>
      <c r="D297" s="552"/>
      <c r="E297" s="552"/>
      <c r="F297" s="552"/>
      <c r="G297" s="552"/>
      <c r="H297" s="552"/>
      <c r="I297" s="552"/>
      <c r="J297" s="552"/>
      <c r="K297" s="552"/>
      <c r="L297" s="552"/>
      <c r="M297" s="552"/>
      <c r="N297" s="552"/>
      <c r="O297" s="552"/>
      <c r="P297" s="552"/>
      <c r="Q297" s="552"/>
      <c r="R297" s="552"/>
      <c r="S297" s="547"/>
    </row>
    <row r="298" spans="1:19" s="345" customFormat="1" ht="12.75">
      <c r="A298" s="564" t="s">
        <v>392</v>
      </c>
      <c r="B298" s="565" t="s">
        <v>387</v>
      </c>
      <c r="C298" s="429" t="s">
        <v>6</v>
      </c>
      <c r="D298" s="552"/>
      <c r="E298" s="552"/>
      <c r="F298" s="552"/>
      <c r="G298" s="552"/>
      <c r="H298" s="552"/>
      <c r="I298" s="552"/>
      <c r="J298" s="552"/>
      <c r="K298" s="552"/>
      <c r="L298" s="552"/>
      <c r="M298" s="552"/>
      <c r="N298" s="552"/>
      <c r="O298" s="552"/>
      <c r="P298" s="552"/>
      <c r="Q298" s="552"/>
      <c r="R298" s="552"/>
      <c r="S298" s="547"/>
    </row>
    <row r="299" spans="1:19" s="345" customFormat="1" ht="25.5">
      <c r="A299" s="564" t="s">
        <v>393</v>
      </c>
      <c r="B299" s="565" t="s">
        <v>389</v>
      </c>
      <c r="C299" s="429" t="s">
        <v>6</v>
      </c>
      <c r="D299" s="552"/>
      <c r="E299" s="552"/>
      <c r="F299" s="552"/>
      <c r="G299" s="552"/>
      <c r="H299" s="552"/>
      <c r="I299" s="552"/>
      <c r="J299" s="552"/>
      <c r="K299" s="552"/>
      <c r="L299" s="552"/>
      <c r="M299" s="552"/>
      <c r="N299" s="552"/>
      <c r="O299" s="552"/>
      <c r="P299" s="552"/>
      <c r="Q299" s="552"/>
      <c r="R299" s="552"/>
      <c r="S299" s="547"/>
    </row>
    <row r="300" spans="1:19" s="345" customFormat="1" ht="12.75">
      <c r="A300" s="564" t="s">
        <v>394</v>
      </c>
      <c r="B300" s="565" t="s">
        <v>387</v>
      </c>
      <c r="C300" s="429" t="s">
        <v>6</v>
      </c>
      <c r="D300" s="552"/>
      <c r="E300" s="552"/>
      <c r="F300" s="552"/>
      <c r="G300" s="552"/>
      <c r="H300" s="552"/>
      <c r="I300" s="552"/>
      <c r="J300" s="552"/>
      <c r="K300" s="552"/>
      <c r="L300" s="552"/>
      <c r="M300" s="552"/>
      <c r="N300" s="552"/>
      <c r="O300" s="552"/>
      <c r="P300" s="552"/>
      <c r="Q300" s="552"/>
      <c r="R300" s="552"/>
      <c r="S300" s="547"/>
    </row>
    <row r="301" spans="1:19" s="345" customFormat="1" ht="12.75">
      <c r="A301" s="562">
        <v>5</v>
      </c>
      <c r="B301" s="563" t="s">
        <v>395</v>
      </c>
      <c r="C301" s="429" t="s">
        <v>6</v>
      </c>
      <c r="D301" s="555">
        <f>D302+D307</f>
        <v>0</v>
      </c>
      <c r="E301" s="555">
        <f t="shared" ref="E301:R301" si="98">E302+E307</f>
        <v>0</v>
      </c>
      <c r="F301" s="555">
        <f t="shared" si="98"/>
        <v>0</v>
      </c>
      <c r="G301" s="555">
        <f t="shared" si="98"/>
        <v>0</v>
      </c>
      <c r="H301" s="555">
        <f t="shared" si="98"/>
        <v>0</v>
      </c>
      <c r="I301" s="555">
        <f t="shared" si="98"/>
        <v>0</v>
      </c>
      <c r="J301" s="555">
        <f t="shared" si="98"/>
        <v>0</v>
      </c>
      <c r="K301" s="555">
        <f t="shared" si="98"/>
        <v>0</v>
      </c>
      <c r="L301" s="555">
        <f t="shared" si="98"/>
        <v>0</v>
      </c>
      <c r="M301" s="555">
        <f t="shared" si="98"/>
        <v>0</v>
      </c>
      <c r="N301" s="555">
        <f t="shared" si="98"/>
        <v>0</v>
      </c>
      <c r="O301" s="555">
        <f t="shared" si="98"/>
        <v>0</v>
      </c>
      <c r="P301" s="555">
        <f t="shared" si="98"/>
        <v>0</v>
      </c>
      <c r="Q301" s="555">
        <f t="shared" si="98"/>
        <v>0</v>
      </c>
      <c r="R301" s="555">
        <f t="shared" si="98"/>
        <v>0</v>
      </c>
      <c r="S301" s="549"/>
    </row>
    <row r="302" spans="1:19" s="345" customFormat="1" ht="25.5">
      <c r="A302" s="564" t="s">
        <v>84</v>
      </c>
      <c r="B302" s="565" t="s">
        <v>396</v>
      </c>
      <c r="C302" s="429" t="s">
        <v>6</v>
      </c>
      <c r="D302" s="552"/>
      <c r="E302" s="552"/>
      <c r="F302" s="552"/>
      <c r="G302" s="552"/>
      <c r="H302" s="552"/>
      <c r="I302" s="552"/>
      <c r="J302" s="552"/>
      <c r="K302" s="552"/>
      <c r="L302" s="552"/>
      <c r="M302" s="552"/>
      <c r="N302" s="552"/>
      <c r="O302" s="552"/>
      <c r="P302" s="552"/>
      <c r="Q302" s="552"/>
      <c r="R302" s="552"/>
      <c r="S302" s="547"/>
    </row>
    <row r="303" spans="1:19" s="345" customFormat="1" ht="38.25">
      <c r="A303" s="564" t="s">
        <v>398</v>
      </c>
      <c r="B303" s="565" t="s">
        <v>499</v>
      </c>
      <c r="C303" s="429" t="s">
        <v>6</v>
      </c>
      <c r="D303" s="556">
        <f>D304+D305+D306</f>
        <v>0</v>
      </c>
      <c r="E303" s="556">
        <f t="shared" ref="E303:R303" si="99">E304+E305+E306</f>
        <v>0</v>
      </c>
      <c r="F303" s="556">
        <f t="shared" si="99"/>
        <v>0</v>
      </c>
      <c r="G303" s="556">
        <f t="shared" si="99"/>
        <v>0</v>
      </c>
      <c r="H303" s="556">
        <f t="shared" si="99"/>
        <v>0</v>
      </c>
      <c r="I303" s="556">
        <f t="shared" si="99"/>
        <v>0</v>
      </c>
      <c r="J303" s="556">
        <f t="shared" si="99"/>
        <v>0</v>
      </c>
      <c r="K303" s="556">
        <f t="shared" si="99"/>
        <v>0</v>
      </c>
      <c r="L303" s="556">
        <f t="shared" si="99"/>
        <v>0</v>
      </c>
      <c r="M303" s="556">
        <f t="shared" si="99"/>
        <v>0</v>
      </c>
      <c r="N303" s="556">
        <f t="shared" si="99"/>
        <v>0</v>
      </c>
      <c r="O303" s="556">
        <f t="shared" si="99"/>
        <v>0</v>
      </c>
      <c r="P303" s="556">
        <f t="shared" si="99"/>
        <v>0</v>
      </c>
      <c r="Q303" s="556">
        <f t="shared" si="99"/>
        <v>0</v>
      </c>
      <c r="R303" s="556">
        <f t="shared" si="99"/>
        <v>0</v>
      </c>
      <c r="S303" s="547"/>
    </row>
    <row r="304" spans="1:19" s="345" customFormat="1" ht="38.25">
      <c r="A304" s="564" t="s">
        <v>399</v>
      </c>
      <c r="B304" s="565" t="s">
        <v>500</v>
      </c>
      <c r="C304" s="429" t="s">
        <v>6</v>
      </c>
      <c r="D304" s="552"/>
      <c r="E304" s="552"/>
      <c r="F304" s="552"/>
      <c r="G304" s="552"/>
      <c r="H304" s="552"/>
      <c r="I304" s="552"/>
      <c r="J304" s="552"/>
      <c r="K304" s="552"/>
      <c r="L304" s="552"/>
      <c r="M304" s="552"/>
      <c r="N304" s="552"/>
      <c r="O304" s="552"/>
      <c r="P304" s="552"/>
      <c r="Q304" s="552"/>
      <c r="R304" s="552"/>
      <c r="S304" s="547"/>
    </row>
    <row r="305" spans="1:19" s="345" customFormat="1" ht="38.25">
      <c r="A305" s="564" t="s">
        <v>400</v>
      </c>
      <c r="B305" s="565" t="s">
        <v>501</v>
      </c>
      <c r="C305" s="429" t="s">
        <v>6</v>
      </c>
      <c r="D305" s="552"/>
      <c r="E305" s="552"/>
      <c r="F305" s="552"/>
      <c r="G305" s="552"/>
      <c r="H305" s="552"/>
      <c r="I305" s="552"/>
      <c r="J305" s="552"/>
      <c r="K305" s="552"/>
      <c r="L305" s="552"/>
      <c r="M305" s="552"/>
      <c r="N305" s="552"/>
      <c r="O305" s="552"/>
      <c r="P305" s="552"/>
      <c r="Q305" s="552"/>
      <c r="R305" s="552"/>
      <c r="S305" s="547"/>
    </row>
    <row r="306" spans="1:19" s="345" customFormat="1" ht="38.25">
      <c r="A306" s="564" t="s">
        <v>401</v>
      </c>
      <c r="B306" s="565" t="s">
        <v>502</v>
      </c>
      <c r="C306" s="429" t="s">
        <v>6</v>
      </c>
      <c r="D306" s="552"/>
      <c r="E306" s="552"/>
      <c r="F306" s="552"/>
      <c r="G306" s="552"/>
      <c r="H306" s="552"/>
      <c r="I306" s="552"/>
      <c r="J306" s="552"/>
      <c r="K306" s="552"/>
      <c r="L306" s="552"/>
      <c r="M306" s="552"/>
      <c r="N306" s="552"/>
      <c r="O306" s="552"/>
      <c r="P306" s="552"/>
      <c r="Q306" s="552"/>
      <c r="R306" s="552"/>
      <c r="S306" s="547"/>
    </row>
    <row r="307" spans="1:19" s="345" customFormat="1" ht="12.75">
      <c r="A307" s="564" t="s">
        <v>402</v>
      </c>
      <c r="B307" s="565" t="s">
        <v>397</v>
      </c>
      <c r="C307" s="429" t="s">
        <v>6</v>
      </c>
      <c r="D307" s="552"/>
      <c r="E307" s="552"/>
      <c r="F307" s="552"/>
      <c r="G307" s="552"/>
      <c r="H307" s="552"/>
      <c r="I307" s="552"/>
      <c r="J307" s="552"/>
      <c r="K307" s="552"/>
      <c r="L307" s="552"/>
      <c r="M307" s="552"/>
      <c r="N307" s="552"/>
      <c r="O307" s="552"/>
      <c r="P307" s="552"/>
      <c r="Q307" s="552"/>
      <c r="R307" s="552"/>
      <c r="S307" s="547"/>
    </row>
    <row r="308" spans="1:19" s="345" customFormat="1" ht="12.75">
      <c r="A308" s="562">
        <v>6</v>
      </c>
      <c r="B308" s="563" t="s">
        <v>403</v>
      </c>
      <c r="C308" s="429" t="s">
        <v>6</v>
      </c>
      <c r="D308" s="551"/>
      <c r="E308" s="551"/>
      <c r="F308" s="551"/>
      <c r="G308" s="551"/>
      <c r="H308" s="551"/>
      <c r="I308" s="551"/>
      <c r="J308" s="551"/>
      <c r="K308" s="551"/>
      <c r="L308" s="551"/>
      <c r="M308" s="551"/>
      <c r="N308" s="551"/>
      <c r="O308" s="551"/>
      <c r="P308" s="551"/>
      <c r="Q308" s="551"/>
      <c r="R308" s="551"/>
      <c r="S308" s="549"/>
    </row>
    <row r="309" spans="1:19" s="345" customFormat="1" ht="63.75">
      <c r="A309" s="564">
        <v>7</v>
      </c>
      <c r="B309" s="565" t="s">
        <v>503</v>
      </c>
      <c r="C309" s="429" t="s">
        <v>6</v>
      </c>
      <c r="D309" s="552"/>
      <c r="E309" s="552"/>
      <c r="F309" s="552"/>
      <c r="G309" s="552"/>
      <c r="H309" s="552"/>
      <c r="I309" s="552"/>
      <c r="J309" s="552"/>
      <c r="K309" s="552"/>
      <c r="L309" s="552"/>
      <c r="M309" s="552"/>
      <c r="N309" s="552"/>
      <c r="O309" s="552"/>
      <c r="P309" s="552"/>
      <c r="Q309" s="552"/>
      <c r="R309" s="552"/>
      <c r="S309" s="547"/>
    </row>
    <row r="310" spans="1:19" s="345" customFormat="1" ht="25.5">
      <c r="A310" s="564">
        <v>8</v>
      </c>
      <c r="B310" s="565" t="s">
        <v>504</v>
      </c>
      <c r="C310" s="429"/>
      <c r="D310" s="553"/>
      <c r="E310" s="553"/>
      <c r="F310" s="553"/>
      <c r="G310" s="553"/>
      <c r="H310" s="553"/>
      <c r="I310" s="553"/>
      <c r="J310" s="553"/>
      <c r="K310" s="553"/>
      <c r="L310" s="553"/>
      <c r="M310" s="553"/>
      <c r="N310" s="553"/>
      <c r="O310" s="553"/>
      <c r="P310" s="553"/>
      <c r="Q310" s="553"/>
      <c r="R310" s="553"/>
      <c r="S310" s="548"/>
    </row>
    <row r="311" spans="1:19" s="345" customFormat="1" ht="25.5">
      <c r="A311" s="564" t="s">
        <v>404</v>
      </c>
      <c r="B311" s="565" t="s">
        <v>406</v>
      </c>
      <c r="C311" s="429" t="s">
        <v>6</v>
      </c>
      <c r="D311" s="556">
        <f>D271-D282</f>
        <v>0</v>
      </c>
      <c r="E311" s="556">
        <f t="shared" ref="E311:R311" si="100">E271-E282</f>
        <v>0</v>
      </c>
      <c r="F311" s="556">
        <f t="shared" si="100"/>
        <v>0</v>
      </c>
      <c r="G311" s="556">
        <f t="shared" si="100"/>
        <v>0</v>
      </c>
      <c r="H311" s="556">
        <f t="shared" si="100"/>
        <v>0</v>
      </c>
      <c r="I311" s="556">
        <f t="shared" si="100"/>
        <v>0</v>
      </c>
      <c r="J311" s="556">
        <f t="shared" si="100"/>
        <v>0</v>
      </c>
      <c r="K311" s="556">
        <f t="shared" si="100"/>
        <v>0</v>
      </c>
      <c r="L311" s="556">
        <f t="shared" si="100"/>
        <v>0</v>
      </c>
      <c r="M311" s="556">
        <f t="shared" si="100"/>
        <v>0</v>
      </c>
      <c r="N311" s="556">
        <f t="shared" si="100"/>
        <v>0</v>
      </c>
      <c r="O311" s="556">
        <f t="shared" si="100"/>
        <v>0</v>
      </c>
      <c r="P311" s="556">
        <f t="shared" si="100"/>
        <v>0</v>
      </c>
      <c r="Q311" s="556">
        <f t="shared" si="100"/>
        <v>0</v>
      </c>
      <c r="R311" s="556">
        <f t="shared" si="100"/>
        <v>0</v>
      </c>
      <c r="S311" s="547"/>
    </row>
    <row r="312" spans="1:19" s="345" customFormat="1" ht="114.75">
      <c r="A312" s="564" t="s">
        <v>405</v>
      </c>
      <c r="B312" s="565" t="s">
        <v>530</v>
      </c>
      <c r="C312" s="429" t="s">
        <v>6</v>
      </c>
      <c r="D312" s="556">
        <f>D271+D293+D295-(D282-D285)</f>
        <v>0</v>
      </c>
      <c r="E312" s="556">
        <f t="shared" ref="E312:R312" si="101">E271+E293+E295-(E282-E285)</f>
        <v>0</v>
      </c>
      <c r="F312" s="556">
        <f t="shared" si="101"/>
        <v>0</v>
      </c>
      <c r="G312" s="556">
        <f t="shared" si="101"/>
        <v>0</v>
      </c>
      <c r="H312" s="556">
        <f t="shared" si="101"/>
        <v>0</v>
      </c>
      <c r="I312" s="556">
        <f t="shared" si="101"/>
        <v>0</v>
      </c>
      <c r="J312" s="556">
        <f t="shared" si="101"/>
        <v>0</v>
      </c>
      <c r="K312" s="556">
        <f t="shared" si="101"/>
        <v>0</v>
      </c>
      <c r="L312" s="556">
        <f t="shared" si="101"/>
        <v>0</v>
      </c>
      <c r="M312" s="556">
        <f t="shared" si="101"/>
        <v>0</v>
      </c>
      <c r="N312" s="556">
        <f t="shared" si="101"/>
        <v>0</v>
      </c>
      <c r="O312" s="556">
        <f t="shared" si="101"/>
        <v>0</v>
      </c>
      <c r="P312" s="556">
        <f t="shared" si="101"/>
        <v>0</v>
      </c>
      <c r="Q312" s="556">
        <f t="shared" si="101"/>
        <v>0</v>
      </c>
      <c r="R312" s="556">
        <f t="shared" si="101"/>
        <v>0</v>
      </c>
      <c r="S312" s="547"/>
    </row>
    <row r="313" spans="1:19" s="345" customFormat="1" ht="12.75">
      <c r="A313" s="564">
        <v>9</v>
      </c>
      <c r="B313" s="565" t="s">
        <v>407</v>
      </c>
      <c r="C313" s="429"/>
      <c r="D313" s="553"/>
      <c r="E313" s="553"/>
      <c r="F313" s="553"/>
      <c r="G313" s="553"/>
      <c r="H313" s="553"/>
      <c r="I313" s="553"/>
      <c r="J313" s="553"/>
      <c r="K313" s="553"/>
      <c r="L313" s="553"/>
      <c r="M313" s="553"/>
      <c r="N313" s="553"/>
      <c r="O313" s="553"/>
      <c r="P313" s="553"/>
      <c r="Q313" s="553"/>
      <c r="R313" s="553"/>
      <c r="S313" s="548"/>
    </row>
    <row r="314" spans="1:19" s="345" customFormat="1" ht="89.25">
      <c r="A314" s="564" t="s">
        <v>409</v>
      </c>
      <c r="B314" s="565" t="s">
        <v>505</v>
      </c>
      <c r="C314" s="429" t="s">
        <v>7</v>
      </c>
      <c r="D314" s="557" t="e">
        <f>(D283+D287+D302)/D270</f>
        <v>#DIV/0!</v>
      </c>
      <c r="E314" s="557" t="e">
        <f t="shared" ref="E314:R314" si="102">(E283+E287+E302)/E270</f>
        <v>#DIV/0!</v>
      </c>
      <c r="F314" s="557" t="e">
        <f t="shared" si="102"/>
        <v>#DIV/0!</v>
      </c>
      <c r="G314" s="557" t="e">
        <f t="shared" si="102"/>
        <v>#DIV/0!</v>
      </c>
      <c r="H314" s="557" t="e">
        <f t="shared" si="102"/>
        <v>#DIV/0!</v>
      </c>
      <c r="I314" s="557" t="e">
        <f t="shared" si="102"/>
        <v>#DIV/0!</v>
      </c>
      <c r="J314" s="557" t="e">
        <f t="shared" si="102"/>
        <v>#DIV/0!</v>
      </c>
      <c r="K314" s="557" t="e">
        <f t="shared" si="102"/>
        <v>#DIV/0!</v>
      </c>
      <c r="L314" s="557" t="e">
        <f t="shared" si="102"/>
        <v>#DIV/0!</v>
      </c>
      <c r="M314" s="557" t="e">
        <f t="shared" si="102"/>
        <v>#DIV/0!</v>
      </c>
      <c r="N314" s="557" t="e">
        <f t="shared" si="102"/>
        <v>#DIV/0!</v>
      </c>
      <c r="O314" s="557" t="e">
        <f t="shared" si="102"/>
        <v>#DIV/0!</v>
      </c>
      <c r="P314" s="557" t="e">
        <f t="shared" si="102"/>
        <v>#DIV/0!</v>
      </c>
      <c r="Q314" s="557" t="e">
        <f t="shared" si="102"/>
        <v>#DIV/0!</v>
      </c>
      <c r="R314" s="557" t="e">
        <f t="shared" si="102"/>
        <v>#DIV/0!</v>
      </c>
      <c r="S314" s="547"/>
    </row>
    <row r="315" spans="1:19" s="345" customFormat="1" ht="89.25">
      <c r="A315" s="564" t="s">
        <v>410</v>
      </c>
      <c r="B315" s="565" t="s">
        <v>506</v>
      </c>
      <c r="C315" s="429" t="s">
        <v>7</v>
      </c>
      <c r="D315" s="557" t="e">
        <f>((D283-D284)+(D287-D288-D289)+(D302-D303))/(D270-D372)</f>
        <v>#DIV/0!</v>
      </c>
      <c r="E315" s="557" t="e">
        <f t="shared" ref="E315:R315" si="103">((E283-E284)+(E287-E288-E289)+(E302-E303))/(E270-E372)</f>
        <v>#DIV/0!</v>
      </c>
      <c r="F315" s="557" t="e">
        <f t="shared" si="103"/>
        <v>#DIV/0!</v>
      </c>
      <c r="G315" s="557" t="e">
        <f t="shared" si="103"/>
        <v>#DIV/0!</v>
      </c>
      <c r="H315" s="557" t="e">
        <f t="shared" si="103"/>
        <v>#DIV/0!</v>
      </c>
      <c r="I315" s="557" t="e">
        <f t="shared" si="103"/>
        <v>#DIV/0!</v>
      </c>
      <c r="J315" s="557" t="e">
        <f t="shared" si="103"/>
        <v>#DIV/0!</v>
      </c>
      <c r="K315" s="557" t="e">
        <f t="shared" si="103"/>
        <v>#DIV/0!</v>
      </c>
      <c r="L315" s="557" t="e">
        <f t="shared" si="103"/>
        <v>#DIV/0!</v>
      </c>
      <c r="M315" s="557" t="e">
        <f t="shared" si="103"/>
        <v>#DIV/0!</v>
      </c>
      <c r="N315" s="557" t="e">
        <f t="shared" si="103"/>
        <v>#DIV/0!</v>
      </c>
      <c r="O315" s="557" t="e">
        <f t="shared" si="103"/>
        <v>#DIV/0!</v>
      </c>
      <c r="P315" s="557" t="e">
        <f t="shared" si="103"/>
        <v>#DIV/0!</v>
      </c>
      <c r="Q315" s="557" t="e">
        <f t="shared" si="103"/>
        <v>#DIV/0!</v>
      </c>
      <c r="R315" s="557" t="e">
        <f t="shared" si="103"/>
        <v>#DIV/0!</v>
      </c>
      <c r="S315" s="547"/>
    </row>
    <row r="316" spans="1:19" s="345" customFormat="1" ht="63.75">
      <c r="A316" s="564" t="s">
        <v>411</v>
      </c>
      <c r="B316" s="565" t="s">
        <v>507</v>
      </c>
      <c r="C316" s="429" t="s">
        <v>6</v>
      </c>
      <c r="D316" s="558"/>
      <c r="E316" s="558"/>
      <c r="F316" s="558"/>
      <c r="G316" s="558"/>
      <c r="H316" s="558"/>
      <c r="I316" s="558"/>
      <c r="J316" s="558"/>
      <c r="K316" s="558"/>
      <c r="L316" s="558"/>
      <c r="M316" s="558"/>
      <c r="N316" s="558"/>
      <c r="O316" s="558"/>
      <c r="P316" s="558"/>
      <c r="Q316" s="558"/>
      <c r="R316" s="558"/>
      <c r="S316" s="547"/>
    </row>
    <row r="317" spans="1:19" s="345" customFormat="1" ht="89.25">
      <c r="A317" s="564" t="s">
        <v>412</v>
      </c>
      <c r="B317" s="565" t="s">
        <v>508</v>
      </c>
      <c r="C317" s="429" t="s">
        <v>7</v>
      </c>
      <c r="D317" s="557" t="e">
        <f>((D283-D284)+(D287-D288-D289)+(D302-D303)+D318)/(D270-D372)</f>
        <v>#DIV/0!</v>
      </c>
      <c r="E317" s="557" t="e">
        <f t="shared" ref="E317:R317" si="104">((E283-E284)+(E287-E288-E289)+(E302-E303)+E318)/(E270-E372)</f>
        <v>#DIV/0!</v>
      </c>
      <c r="F317" s="557" t="e">
        <f t="shared" si="104"/>
        <v>#DIV/0!</v>
      </c>
      <c r="G317" s="557" t="e">
        <f t="shared" si="104"/>
        <v>#DIV/0!</v>
      </c>
      <c r="H317" s="557" t="e">
        <f t="shared" si="104"/>
        <v>#DIV/0!</v>
      </c>
      <c r="I317" s="557" t="e">
        <f t="shared" si="104"/>
        <v>#DIV/0!</v>
      </c>
      <c r="J317" s="557" t="e">
        <f t="shared" si="104"/>
        <v>#DIV/0!</v>
      </c>
      <c r="K317" s="557" t="e">
        <f t="shared" si="104"/>
        <v>#DIV/0!</v>
      </c>
      <c r="L317" s="557" t="e">
        <f t="shared" si="104"/>
        <v>#DIV/0!</v>
      </c>
      <c r="M317" s="557" t="e">
        <f t="shared" si="104"/>
        <v>#DIV/0!</v>
      </c>
      <c r="N317" s="557" t="e">
        <f t="shared" si="104"/>
        <v>#DIV/0!</v>
      </c>
      <c r="O317" s="557" t="e">
        <f t="shared" si="104"/>
        <v>#DIV/0!</v>
      </c>
      <c r="P317" s="557" t="e">
        <f t="shared" si="104"/>
        <v>#DIV/0!</v>
      </c>
      <c r="Q317" s="557" t="e">
        <f t="shared" si="104"/>
        <v>#DIV/0!</v>
      </c>
      <c r="R317" s="557" t="e">
        <f t="shared" si="104"/>
        <v>#DIV/0!</v>
      </c>
      <c r="S317" s="547"/>
    </row>
    <row r="318" spans="1:19" s="345" customFormat="1" ht="63.75">
      <c r="A318" s="564" t="s">
        <v>413</v>
      </c>
      <c r="B318" s="565" t="s">
        <v>408</v>
      </c>
      <c r="C318" s="429" t="s">
        <v>7</v>
      </c>
      <c r="D318" s="557" t="e">
        <f>((D271-D373)+D279-(D282-D285-D374))/(D270-D373)</f>
        <v>#DIV/0!</v>
      </c>
      <c r="E318" s="557" t="e">
        <f t="shared" ref="E318:R318" si="105">((E271-E373)+E279-(E282-E285-E374))/(E270-E373)</f>
        <v>#DIV/0!</v>
      </c>
      <c r="F318" s="557" t="e">
        <f t="shared" si="105"/>
        <v>#DIV/0!</v>
      </c>
      <c r="G318" s="557" t="e">
        <f t="shared" si="105"/>
        <v>#DIV/0!</v>
      </c>
      <c r="H318" s="557" t="e">
        <f t="shared" si="105"/>
        <v>#DIV/0!</v>
      </c>
      <c r="I318" s="557" t="e">
        <f t="shared" si="105"/>
        <v>#DIV/0!</v>
      </c>
      <c r="J318" s="557" t="e">
        <f t="shared" si="105"/>
        <v>#DIV/0!</v>
      </c>
      <c r="K318" s="557" t="e">
        <f t="shared" si="105"/>
        <v>#DIV/0!</v>
      </c>
      <c r="L318" s="557" t="e">
        <f t="shared" si="105"/>
        <v>#DIV/0!</v>
      </c>
      <c r="M318" s="557" t="e">
        <f t="shared" si="105"/>
        <v>#DIV/0!</v>
      </c>
      <c r="N318" s="557" t="e">
        <f t="shared" si="105"/>
        <v>#DIV/0!</v>
      </c>
      <c r="O318" s="557" t="e">
        <f t="shared" si="105"/>
        <v>#DIV/0!</v>
      </c>
      <c r="P318" s="557" t="e">
        <f t="shared" si="105"/>
        <v>#DIV/0!</v>
      </c>
      <c r="Q318" s="557" t="e">
        <f t="shared" si="105"/>
        <v>#DIV/0!</v>
      </c>
      <c r="R318" s="557" t="e">
        <f t="shared" si="105"/>
        <v>#DIV/0!</v>
      </c>
      <c r="S318" s="547"/>
    </row>
    <row r="319" spans="1:19" s="345" customFormat="1" ht="89.25">
      <c r="A319" s="564" t="s">
        <v>414</v>
      </c>
      <c r="B319" s="565" t="s">
        <v>509</v>
      </c>
      <c r="C319" s="429" t="s">
        <v>7</v>
      </c>
      <c r="D319" s="558"/>
      <c r="E319" s="558"/>
      <c r="F319" s="558"/>
      <c r="G319" s="558"/>
      <c r="H319" s="558"/>
      <c r="I319" s="558"/>
      <c r="J319" s="558"/>
      <c r="K319" s="558"/>
      <c r="L319" s="558"/>
      <c r="M319" s="558"/>
      <c r="N319" s="558"/>
      <c r="O319" s="558"/>
      <c r="P319" s="558"/>
      <c r="Q319" s="558"/>
      <c r="R319" s="558"/>
      <c r="S319" s="547"/>
    </row>
    <row r="320" spans="1:19" s="345" customFormat="1" ht="76.5">
      <c r="A320" s="564" t="s">
        <v>416</v>
      </c>
      <c r="B320" s="565" t="s">
        <v>510</v>
      </c>
      <c r="C320" s="429" t="s">
        <v>7</v>
      </c>
      <c r="D320" s="558"/>
      <c r="E320" s="558"/>
      <c r="F320" s="558"/>
      <c r="G320" s="558"/>
      <c r="H320" s="558"/>
      <c r="I320" s="558"/>
      <c r="J320" s="558"/>
      <c r="K320" s="558"/>
      <c r="L320" s="558"/>
      <c r="M320" s="558"/>
      <c r="N320" s="558"/>
      <c r="O320" s="558"/>
      <c r="P320" s="558"/>
      <c r="Q320" s="558"/>
      <c r="R320" s="558"/>
      <c r="S320" s="547"/>
    </row>
    <row r="321" spans="1:19" s="345" customFormat="1" ht="102">
      <c r="A321" s="564" t="s">
        <v>415</v>
      </c>
      <c r="B321" s="565" t="s">
        <v>511</v>
      </c>
      <c r="C321" s="429" t="s">
        <v>7</v>
      </c>
      <c r="D321" s="557" t="e">
        <f>D319-D317</f>
        <v>#DIV/0!</v>
      </c>
      <c r="E321" s="557" t="e">
        <f t="shared" ref="E321:R321" si="106">E319-E317</f>
        <v>#DIV/0!</v>
      </c>
      <c r="F321" s="557" t="e">
        <f t="shared" si="106"/>
        <v>#DIV/0!</v>
      </c>
      <c r="G321" s="557" t="e">
        <f t="shared" si="106"/>
        <v>#DIV/0!</v>
      </c>
      <c r="H321" s="557" t="e">
        <f t="shared" si="106"/>
        <v>#DIV/0!</v>
      </c>
      <c r="I321" s="557" t="e">
        <f t="shared" si="106"/>
        <v>#DIV/0!</v>
      </c>
      <c r="J321" s="557" t="e">
        <f t="shared" si="106"/>
        <v>#DIV/0!</v>
      </c>
      <c r="K321" s="557" t="e">
        <f t="shared" si="106"/>
        <v>#DIV/0!</v>
      </c>
      <c r="L321" s="557" t="e">
        <f t="shared" si="106"/>
        <v>#DIV/0!</v>
      </c>
      <c r="M321" s="557" t="e">
        <f t="shared" si="106"/>
        <v>#DIV/0!</v>
      </c>
      <c r="N321" s="557" t="e">
        <f t="shared" si="106"/>
        <v>#DIV/0!</v>
      </c>
      <c r="O321" s="557" t="e">
        <f t="shared" si="106"/>
        <v>#DIV/0!</v>
      </c>
      <c r="P321" s="557" t="e">
        <f t="shared" si="106"/>
        <v>#DIV/0!</v>
      </c>
      <c r="Q321" s="557" t="e">
        <f t="shared" si="106"/>
        <v>#DIV/0!</v>
      </c>
      <c r="R321" s="557" t="e">
        <f t="shared" si="106"/>
        <v>#DIV/0!</v>
      </c>
      <c r="S321" s="547"/>
    </row>
    <row r="322" spans="1:19" s="345" customFormat="1" ht="102">
      <c r="A322" s="564" t="s">
        <v>417</v>
      </c>
      <c r="B322" s="565" t="s">
        <v>512</v>
      </c>
      <c r="C322" s="429" t="s">
        <v>7</v>
      </c>
      <c r="D322" s="557" t="e">
        <f>D320-D317</f>
        <v>#DIV/0!</v>
      </c>
      <c r="E322" s="557" t="e">
        <f t="shared" ref="E322:R322" si="107">E320-E317</f>
        <v>#DIV/0!</v>
      </c>
      <c r="F322" s="557" t="e">
        <f t="shared" si="107"/>
        <v>#DIV/0!</v>
      </c>
      <c r="G322" s="557" t="e">
        <f t="shared" si="107"/>
        <v>#DIV/0!</v>
      </c>
      <c r="H322" s="557" t="e">
        <f t="shared" si="107"/>
        <v>#DIV/0!</v>
      </c>
      <c r="I322" s="557" t="e">
        <f t="shared" si="107"/>
        <v>#DIV/0!</v>
      </c>
      <c r="J322" s="557" t="e">
        <f t="shared" si="107"/>
        <v>#DIV/0!</v>
      </c>
      <c r="K322" s="557" t="e">
        <f t="shared" si="107"/>
        <v>#DIV/0!</v>
      </c>
      <c r="L322" s="557" t="e">
        <f t="shared" si="107"/>
        <v>#DIV/0!</v>
      </c>
      <c r="M322" s="557" t="e">
        <f t="shared" si="107"/>
        <v>#DIV/0!</v>
      </c>
      <c r="N322" s="557" t="e">
        <f t="shared" si="107"/>
        <v>#DIV/0!</v>
      </c>
      <c r="O322" s="557" t="e">
        <f t="shared" si="107"/>
        <v>#DIV/0!</v>
      </c>
      <c r="P322" s="557" t="e">
        <f t="shared" si="107"/>
        <v>#DIV/0!</v>
      </c>
      <c r="Q322" s="557" t="e">
        <f t="shared" si="107"/>
        <v>#DIV/0!</v>
      </c>
      <c r="R322" s="557" t="e">
        <f t="shared" si="107"/>
        <v>#DIV/0!</v>
      </c>
      <c r="S322" s="547"/>
    </row>
    <row r="323" spans="1:19" s="345" customFormat="1" ht="25.5">
      <c r="A323" s="562">
        <v>10</v>
      </c>
      <c r="B323" s="563" t="s">
        <v>418</v>
      </c>
      <c r="C323" s="559"/>
      <c r="D323" s="560"/>
      <c r="E323" s="560"/>
      <c r="F323" s="560"/>
      <c r="G323" s="560"/>
      <c r="H323" s="560"/>
      <c r="I323" s="560"/>
      <c r="J323" s="560"/>
      <c r="K323" s="560"/>
      <c r="L323" s="560"/>
      <c r="M323" s="560"/>
      <c r="N323" s="560"/>
      <c r="O323" s="560"/>
      <c r="P323" s="560"/>
      <c r="Q323" s="560"/>
      <c r="R323" s="560"/>
      <c r="S323" s="561"/>
    </row>
    <row r="324" spans="1:19" s="345" customFormat="1" ht="25.5">
      <c r="A324" s="564" t="s">
        <v>427</v>
      </c>
      <c r="B324" s="565" t="s">
        <v>419</v>
      </c>
      <c r="C324" s="429" t="s">
        <v>6</v>
      </c>
      <c r="D324" s="552"/>
      <c r="E324" s="552"/>
      <c r="F324" s="552"/>
      <c r="G324" s="552"/>
      <c r="H324" s="552"/>
      <c r="I324" s="552"/>
      <c r="J324" s="552"/>
      <c r="K324" s="552"/>
      <c r="L324" s="552"/>
      <c r="M324" s="552"/>
      <c r="N324" s="552"/>
      <c r="O324" s="552"/>
      <c r="P324" s="552"/>
      <c r="Q324" s="552"/>
      <c r="R324" s="552"/>
      <c r="S324" s="547"/>
    </row>
    <row r="325" spans="1:19" s="345" customFormat="1" ht="25.5">
      <c r="A325" s="566">
        <v>11</v>
      </c>
      <c r="B325" s="567" t="s">
        <v>428</v>
      </c>
      <c r="C325" s="429" t="s">
        <v>6</v>
      </c>
      <c r="D325" s="554"/>
      <c r="E325" s="554"/>
      <c r="F325" s="554"/>
      <c r="G325" s="554"/>
      <c r="H325" s="554"/>
      <c r="I325" s="554"/>
      <c r="J325" s="554"/>
      <c r="K325" s="554"/>
      <c r="L325" s="554"/>
      <c r="M325" s="554"/>
      <c r="N325" s="554"/>
      <c r="O325" s="554"/>
      <c r="P325" s="554"/>
      <c r="Q325" s="554"/>
      <c r="R325" s="554"/>
      <c r="S325" s="550"/>
    </row>
    <row r="326" spans="1:19" s="345" customFormat="1" ht="25.5">
      <c r="A326" s="564" t="s">
        <v>429</v>
      </c>
      <c r="B326" s="565" t="s">
        <v>420</v>
      </c>
      <c r="C326" s="429" t="s">
        <v>6</v>
      </c>
      <c r="D326" s="552"/>
      <c r="E326" s="552"/>
      <c r="F326" s="552"/>
      <c r="G326" s="552"/>
      <c r="H326" s="552"/>
      <c r="I326" s="552"/>
      <c r="J326" s="552"/>
      <c r="K326" s="552"/>
      <c r="L326" s="552"/>
      <c r="M326" s="552"/>
      <c r="N326" s="552"/>
      <c r="O326" s="552"/>
      <c r="P326" s="552"/>
      <c r="Q326" s="552"/>
      <c r="R326" s="552"/>
      <c r="S326" s="547"/>
    </row>
    <row r="327" spans="1:19" s="345" customFormat="1" ht="25.5">
      <c r="A327" s="564" t="s">
        <v>430</v>
      </c>
      <c r="B327" s="565" t="s">
        <v>421</v>
      </c>
      <c r="C327" s="429" t="s">
        <v>6</v>
      </c>
      <c r="D327" s="552"/>
      <c r="E327" s="552"/>
      <c r="F327" s="552"/>
      <c r="G327" s="552"/>
      <c r="H327" s="552"/>
      <c r="I327" s="552"/>
      <c r="J327" s="552"/>
      <c r="K327" s="552"/>
      <c r="L327" s="552"/>
      <c r="M327" s="552"/>
      <c r="N327" s="552"/>
      <c r="O327" s="552"/>
      <c r="P327" s="552"/>
      <c r="Q327" s="552"/>
      <c r="R327" s="552"/>
      <c r="S327" s="547"/>
    </row>
    <row r="328" spans="1:19" s="345" customFormat="1" ht="25.5">
      <c r="A328" s="564" t="s">
        <v>431</v>
      </c>
      <c r="B328" s="565" t="s">
        <v>513</v>
      </c>
      <c r="C328" s="429" t="s">
        <v>6</v>
      </c>
      <c r="D328" s="556">
        <f>D329+D330</f>
        <v>0</v>
      </c>
      <c r="E328" s="556">
        <f t="shared" ref="E328:R328" si="108">E329+E330</f>
        <v>0</v>
      </c>
      <c r="F328" s="556">
        <f t="shared" si="108"/>
        <v>0</v>
      </c>
      <c r="G328" s="556">
        <f t="shared" si="108"/>
        <v>0</v>
      </c>
      <c r="H328" s="556">
        <f t="shared" si="108"/>
        <v>0</v>
      </c>
      <c r="I328" s="556">
        <f t="shared" si="108"/>
        <v>0</v>
      </c>
      <c r="J328" s="556">
        <f t="shared" si="108"/>
        <v>0</v>
      </c>
      <c r="K328" s="556">
        <f t="shared" si="108"/>
        <v>0</v>
      </c>
      <c r="L328" s="556">
        <f t="shared" si="108"/>
        <v>0</v>
      </c>
      <c r="M328" s="556">
        <f t="shared" si="108"/>
        <v>0</v>
      </c>
      <c r="N328" s="556">
        <f t="shared" si="108"/>
        <v>0</v>
      </c>
      <c r="O328" s="556">
        <f t="shared" si="108"/>
        <v>0</v>
      </c>
      <c r="P328" s="556">
        <f t="shared" si="108"/>
        <v>0</v>
      </c>
      <c r="Q328" s="556">
        <f t="shared" si="108"/>
        <v>0</v>
      </c>
      <c r="R328" s="556">
        <f t="shared" si="108"/>
        <v>0</v>
      </c>
      <c r="S328" s="547"/>
    </row>
    <row r="329" spans="1:19" s="345" customFormat="1" ht="12.75">
      <c r="A329" s="564" t="s">
        <v>432</v>
      </c>
      <c r="B329" s="565" t="s">
        <v>422</v>
      </c>
      <c r="C329" s="429" t="s">
        <v>6</v>
      </c>
      <c r="D329" s="552"/>
      <c r="E329" s="552"/>
      <c r="F329" s="552"/>
      <c r="G329" s="552"/>
      <c r="H329" s="552"/>
      <c r="I329" s="552"/>
      <c r="J329" s="552"/>
      <c r="K329" s="552"/>
      <c r="L329" s="552"/>
      <c r="M329" s="552"/>
      <c r="N329" s="552"/>
      <c r="O329" s="552"/>
      <c r="P329" s="552"/>
      <c r="Q329" s="552"/>
      <c r="R329" s="552"/>
      <c r="S329" s="547"/>
    </row>
    <row r="330" spans="1:19" s="345" customFormat="1" ht="12.75">
      <c r="A330" s="564" t="s">
        <v>433</v>
      </c>
      <c r="B330" s="565" t="s">
        <v>423</v>
      </c>
      <c r="C330" s="429" t="s">
        <v>6</v>
      </c>
      <c r="D330" s="552"/>
      <c r="E330" s="552"/>
      <c r="F330" s="552"/>
      <c r="G330" s="552"/>
      <c r="H330" s="552"/>
      <c r="I330" s="552"/>
      <c r="J330" s="552"/>
      <c r="K330" s="552"/>
      <c r="L330" s="552"/>
      <c r="M330" s="552"/>
      <c r="N330" s="552"/>
      <c r="O330" s="552"/>
      <c r="P330" s="552"/>
      <c r="Q330" s="552"/>
      <c r="R330" s="552"/>
      <c r="S330" s="547"/>
    </row>
    <row r="331" spans="1:19" s="345" customFormat="1" ht="12.75">
      <c r="A331" s="564" t="s">
        <v>434</v>
      </c>
      <c r="B331" s="565" t="s">
        <v>424</v>
      </c>
      <c r="C331" s="429" t="s">
        <v>6</v>
      </c>
      <c r="D331" s="552"/>
      <c r="E331" s="552"/>
      <c r="F331" s="552"/>
      <c r="G331" s="552"/>
      <c r="H331" s="552"/>
      <c r="I331" s="552"/>
      <c r="J331" s="552"/>
      <c r="K331" s="552"/>
      <c r="L331" s="552"/>
      <c r="M331" s="552"/>
      <c r="N331" s="552"/>
      <c r="O331" s="552"/>
      <c r="P331" s="552"/>
      <c r="Q331" s="552"/>
      <c r="R331" s="552"/>
      <c r="S331" s="547"/>
    </row>
    <row r="332" spans="1:19" s="345" customFormat="1" ht="12.75">
      <c r="A332" s="564" t="s">
        <v>435</v>
      </c>
      <c r="B332" s="565" t="s">
        <v>425</v>
      </c>
      <c r="C332" s="429" t="s">
        <v>6</v>
      </c>
      <c r="D332" s="552"/>
      <c r="E332" s="552"/>
      <c r="F332" s="552"/>
      <c r="G332" s="552"/>
      <c r="H332" s="552"/>
      <c r="I332" s="552"/>
      <c r="J332" s="552"/>
      <c r="K332" s="552"/>
      <c r="L332" s="552"/>
      <c r="M332" s="552"/>
      <c r="N332" s="552"/>
      <c r="O332" s="552"/>
      <c r="P332" s="552"/>
      <c r="Q332" s="552"/>
      <c r="R332" s="552"/>
      <c r="S332" s="547"/>
    </row>
    <row r="333" spans="1:19" s="345" customFormat="1" ht="12.75">
      <c r="A333" s="564" t="s">
        <v>436</v>
      </c>
      <c r="B333" s="565" t="s">
        <v>426</v>
      </c>
      <c r="C333" s="429" t="s">
        <v>6</v>
      </c>
      <c r="D333" s="552"/>
      <c r="E333" s="552"/>
      <c r="F333" s="552"/>
      <c r="G333" s="552"/>
      <c r="H333" s="552"/>
      <c r="I333" s="552"/>
      <c r="J333" s="552"/>
      <c r="K333" s="552"/>
      <c r="L333" s="552"/>
      <c r="M333" s="552"/>
      <c r="N333" s="552"/>
      <c r="O333" s="552"/>
      <c r="P333" s="552"/>
      <c r="Q333" s="552"/>
      <c r="R333" s="552"/>
      <c r="S333" s="547"/>
    </row>
    <row r="334" spans="1:19" s="345" customFormat="1" ht="38.25">
      <c r="A334" s="562">
        <v>12</v>
      </c>
      <c r="B334" s="563" t="s">
        <v>514</v>
      </c>
      <c r="C334" s="429" t="s">
        <v>6</v>
      </c>
      <c r="D334" s="551"/>
      <c r="E334" s="551"/>
      <c r="F334" s="551"/>
      <c r="G334" s="551"/>
      <c r="H334" s="551"/>
      <c r="I334" s="551"/>
      <c r="J334" s="551"/>
      <c r="K334" s="551"/>
      <c r="L334" s="551"/>
      <c r="M334" s="551"/>
      <c r="N334" s="551"/>
      <c r="O334" s="551"/>
      <c r="P334" s="551"/>
      <c r="Q334" s="551"/>
      <c r="R334" s="551"/>
      <c r="S334" s="549"/>
    </row>
    <row r="335" spans="1:19" s="345" customFormat="1" ht="38.25">
      <c r="A335" s="564" t="s">
        <v>437</v>
      </c>
      <c r="B335" s="565" t="s">
        <v>515</v>
      </c>
      <c r="C335" s="429" t="s">
        <v>6</v>
      </c>
      <c r="D335" s="552"/>
      <c r="E335" s="552"/>
      <c r="F335" s="552"/>
      <c r="G335" s="552"/>
      <c r="H335" s="552"/>
      <c r="I335" s="552"/>
      <c r="J335" s="552"/>
      <c r="K335" s="552"/>
      <c r="L335" s="552"/>
      <c r="M335" s="552"/>
      <c r="N335" s="552"/>
      <c r="O335" s="552"/>
      <c r="P335" s="552"/>
      <c r="Q335" s="552"/>
      <c r="R335" s="552"/>
      <c r="S335" s="547"/>
    </row>
    <row r="336" spans="1:19" s="345" customFormat="1" ht="12.75">
      <c r="A336" s="564" t="s">
        <v>438</v>
      </c>
      <c r="B336" s="565" t="s">
        <v>516</v>
      </c>
      <c r="C336" s="429" t="s">
        <v>6</v>
      </c>
      <c r="D336" s="552"/>
      <c r="E336" s="552"/>
      <c r="F336" s="552"/>
      <c r="G336" s="552"/>
      <c r="H336" s="552"/>
      <c r="I336" s="552"/>
      <c r="J336" s="552"/>
      <c r="K336" s="552"/>
      <c r="L336" s="552"/>
      <c r="M336" s="552"/>
      <c r="N336" s="552"/>
      <c r="O336" s="552"/>
      <c r="P336" s="552"/>
      <c r="Q336" s="552"/>
      <c r="R336" s="552"/>
      <c r="S336" s="547"/>
    </row>
    <row r="337" spans="1:19" s="345" customFormat="1" ht="38.25">
      <c r="A337" s="564" t="s">
        <v>439</v>
      </c>
      <c r="B337" s="565" t="s">
        <v>517</v>
      </c>
      <c r="C337" s="429" t="s">
        <v>6</v>
      </c>
      <c r="D337" s="552"/>
      <c r="E337" s="552"/>
      <c r="F337" s="552"/>
      <c r="G337" s="552"/>
      <c r="H337" s="552"/>
      <c r="I337" s="552"/>
      <c r="J337" s="552"/>
      <c r="K337" s="552"/>
      <c r="L337" s="552"/>
      <c r="M337" s="552"/>
      <c r="N337" s="552"/>
      <c r="O337" s="552"/>
      <c r="P337" s="552"/>
      <c r="Q337" s="552"/>
      <c r="R337" s="552"/>
      <c r="S337" s="547"/>
    </row>
    <row r="338" spans="1:19" s="345" customFormat="1" ht="38.25">
      <c r="A338" s="564" t="s">
        <v>440</v>
      </c>
      <c r="B338" s="565" t="s">
        <v>518</v>
      </c>
      <c r="C338" s="429" t="s">
        <v>6</v>
      </c>
      <c r="D338" s="552"/>
      <c r="E338" s="552"/>
      <c r="F338" s="552"/>
      <c r="G338" s="552"/>
      <c r="H338" s="552"/>
      <c r="I338" s="552"/>
      <c r="J338" s="552"/>
      <c r="K338" s="552"/>
      <c r="L338" s="552"/>
      <c r="M338" s="552"/>
      <c r="N338" s="552"/>
      <c r="O338" s="552"/>
      <c r="P338" s="552"/>
      <c r="Q338" s="552"/>
      <c r="R338" s="552"/>
      <c r="S338" s="547"/>
    </row>
    <row r="339" spans="1:19" s="345" customFormat="1" ht="12.75">
      <c r="A339" s="564" t="s">
        <v>441</v>
      </c>
      <c r="B339" s="565" t="s">
        <v>516</v>
      </c>
      <c r="C339" s="429" t="s">
        <v>6</v>
      </c>
      <c r="D339" s="552"/>
      <c r="E339" s="552"/>
      <c r="F339" s="552"/>
      <c r="G339" s="552"/>
      <c r="H339" s="552"/>
      <c r="I339" s="552"/>
      <c r="J339" s="552"/>
      <c r="K339" s="552"/>
      <c r="L339" s="552"/>
      <c r="M339" s="552"/>
      <c r="N339" s="552"/>
      <c r="O339" s="552"/>
      <c r="P339" s="552"/>
      <c r="Q339" s="552"/>
      <c r="R339" s="552"/>
      <c r="S339" s="547"/>
    </row>
    <row r="340" spans="1:19" s="345" customFormat="1" ht="38.25">
      <c r="A340" s="564" t="s">
        <v>442</v>
      </c>
      <c r="B340" s="565" t="s">
        <v>519</v>
      </c>
      <c r="C340" s="429" t="s">
        <v>6</v>
      </c>
      <c r="D340" s="552"/>
      <c r="E340" s="552"/>
      <c r="F340" s="552"/>
      <c r="G340" s="552"/>
      <c r="H340" s="552"/>
      <c r="I340" s="552"/>
      <c r="J340" s="552"/>
      <c r="K340" s="552"/>
      <c r="L340" s="552"/>
      <c r="M340" s="552"/>
      <c r="N340" s="552"/>
      <c r="O340" s="552"/>
      <c r="P340" s="552"/>
      <c r="Q340" s="552"/>
      <c r="R340" s="552"/>
      <c r="S340" s="547"/>
    </row>
    <row r="341" spans="1:19" s="345" customFormat="1" ht="38.25">
      <c r="A341" s="564" t="s">
        <v>443</v>
      </c>
      <c r="B341" s="565" t="s">
        <v>520</v>
      </c>
      <c r="C341" s="429" t="s">
        <v>6</v>
      </c>
      <c r="D341" s="552"/>
      <c r="E341" s="552"/>
      <c r="F341" s="552"/>
      <c r="G341" s="552"/>
      <c r="H341" s="552"/>
      <c r="I341" s="552"/>
      <c r="J341" s="552"/>
      <c r="K341" s="552"/>
      <c r="L341" s="552"/>
      <c r="M341" s="552"/>
      <c r="N341" s="552"/>
      <c r="O341" s="552"/>
      <c r="P341" s="552"/>
      <c r="Q341" s="552"/>
      <c r="R341" s="552"/>
      <c r="S341" s="547"/>
    </row>
    <row r="342" spans="1:19" s="345" customFormat="1" ht="25.5">
      <c r="A342" s="564" t="s">
        <v>444</v>
      </c>
      <c r="B342" s="565" t="s">
        <v>521</v>
      </c>
      <c r="C342" s="429" t="s">
        <v>6</v>
      </c>
      <c r="D342" s="552"/>
      <c r="E342" s="552"/>
      <c r="F342" s="552"/>
      <c r="G342" s="552"/>
      <c r="H342" s="552"/>
      <c r="I342" s="552"/>
      <c r="J342" s="552"/>
      <c r="K342" s="552"/>
      <c r="L342" s="552"/>
      <c r="M342" s="552"/>
      <c r="N342" s="552"/>
      <c r="O342" s="552"/>
      <c r="P342" s="552"/>
      <c r="Q342" s="552"/>
      <c r="R342" s="552"/>
      <c r="S342" s="547"/>
    </row>
    <row r="343" spans="1:19" s="345" customFormat="1" ht="63.75">
      <c r="A343" s="564" t="s">
        <v>445</v>
      </c>
      <c r="B343" s="565" t="s">
        <v>522</v>
      </c>
      <c r="C343" s="429" t="s">
        <v>6</v>
      </c>
      <c r="D343" s="552"/>
      <c r="E343" s="552"/>
      <c r="F343" s="552"/>
      <c r="G343" s="552"/>
      <c r="H343" s="552"/>
      <c r="I343" s="552"/>
      <c r="J343" s="552"/>
      <c r="K343" s="552"/>
      <c r="L343" s="552"/>
      <c r="M343" s="552"/>
      <c r="N343" s="552"/>
      <c r="O343" s="552"/>
      <c r="P343" s="552"/>
      <c r="Q343" s="552"/>
      <c r="R343" s="552"/>
      <c r="S343" s="547"/>
    </row>
    <row r="344" spans="1:19" s="345" customFormat="1" ht="38.25">
      <c r="A344" s="564" t="s">
        <v>448</v>
      </c>
      <c r="B344" s="565" t="s">
        <v>523</v>
      </c>
      <c r="C344" s="429" t="s">
        <v>6</v>
      </c>
      <c r="D344" s="552"/>
      <c r="E344" s="552"/>
      <c r="F344" s="552"/>
      <c r="G344" s="552"/>
      <c r="H344" s="552"/>
      <c r="I344" s="552"/>
      <c r="J344" s="552"/>
      <c r="K344" s="552"/>
      <c r="L344" s="552"/>
      <c r="M344" s="552"/>
      <c r="N344" s="552"/>
      <c r="O344" s="552"/>
      <c r="P344" s="552"/>
      <c r="Q344" s="552"/>
      <c r="R344" s="552"/>
      <c r="S344" s="547"/>
    </row>
    <row r="345" spans="1:19" s="345" customFormat="1" ht="25.5">
      <c r="A345" s="564" t="s">
        <v>449</v>
      </c>
      <c r="B345" s="565" t="s">
        <v>521</v>
      </c>
      <c r="C345" s="429" t="s">
        <v>6</v>
      </c>
      <c r="D345" s="552"/>
      <c r="E345" s="552"/>
      <c r="F345" s="552"/>
      <c r="G345" s="552"/>
      <c r="H345" s="552"/>
      <c r="I345" s="552"/>
      <c r="J345" s="552"/>
      <c r="K345" s="552"/>
      <c r="L345" s="552"/>
      <c r="M345" s="552"/>
      <c r="N345" s="552"/>
      <c r="O345" s="552"/>
      <c r="P345" s="552"/>
      <c r="Q345" s="552"/>
      <c r="R345" s="552"/>
      <c r="S345" s="547"/>
    </row>
    <row r="346" spans="1:19" s="345" customFormat="1" ht="63.75">
      <c r="A346" s="564" t="s">
        <v>450</v>
      </c>
      <c r="B346" s="565" t="s">
        <v>524</v>
      </c>
      <c r="C346" s="429" t="s">
        <v>6</v>
      </c>
      <c r="D346" s="552"/>
      <c r="E346" s="552"/>
      <c r="F346" s="552"/>
      <c r="G346" s="552"/>
      <c r="H346" s="552"/>
      <c r="I346" s="552"/>
      <c r="J346" s="552"/>
      <c r="K346" s="552"/>
      <c r="L346" s="552"/>
      <c r="M346" s="552"/>
      <c r="N346" s="552"/>
      <c r="O346" s="552"/>
      <c r="P346" s="552"/>
      <c r="Q346" s="552"/>
      <c r="R346" s="552"/>
      <c r="S346" s="547"/>
    </row>
    <row r="347" spans="1:19" s="345" customFormat="1" ht="63.75">
      <c r="A347" s="564" t="s">
        <v>451</v>
      </c>
      <c r="B347" s="565" t="s">
        <v>525</v>
      </c>
      <c r="C347" s="429" t="s">
        <v>6</v>
      </c>
      <c r="D347" s="552"/>
      <c r="E347" s="552"/>
      <c r="F347" s="552"/>
      <c r="G347" s="552"/>
      <c r="H347" s="552"/>
      <c r="I347" s="552"/>
      <c r="J347" s="552"/>
      <c r="K347" s="552"/>
      <c r="L347" s="552"/>
      <c r="M347" s="552"/>
      <c r="N347" s="552"/>
      <c r="O347" s="552"/>
      <c r="P347" s="552"/>
      <c r="Q347" s="552"/>
      <c r="R347" s="552"/>
      <c r="S347" s="547"/>
    </row>
    <row r="348" spans="1:19" s="345" customFormat="1" ht="25.5">
      <c r="A348" s="564" t="s">
        <v>452</v>
      </c>
      <c r="B348" s="565" t="s">
        <v>446</v>
      </c>
      <c r="C348" s="429" t="s">
        <v>6</v>
      </c>
      <c r="D348" s="552"/>
      <c r="E348" s="552"/>
      <c r="F348" s="552"/>
      <c r="G348" s="552"/>
      <c r="H348" s="552"/>
      <c r="I348" s="552"/>
      <c r="J348" s="552"/>
      <c r="K348" s="552"/>
      <c r="L348" s="552"/>
      <c r="M348" s="552"/>
      <c r="N348" s="552"/>
      <c r="O348" s="552"/>
      <c r="P348" s="552"/>
      <c r="Q348" s="552"/>
      <c r="R348" s="552"/>
      <c r="S348" s="547"/>
    </row>
    <row r="349" spans="1:19" s="345" customFormat="1" ht="63.75">
      <c r="A349" s="564" t="s">
        <v>453</v>
      </c>
      <c r="B349" s="565" t="s">
        <v>526</v>
      </c>
      <c r="C349" s="429" t="s">
        <v>6</v>
      </c>
      <c r="D349" s="552"/>
      <c r="E349" s="552"/>
      <c r="F349" s="552"/>
      <c r="G349" s="552"/>
      <c r="H349" s="552"/>
      <c r="I349" s="552"/>
      <c r="J349" s="552"/>
      <c r="K349" s="552"/>
      <c r="L349" s="552"/>
      <c r="M349" s="552"/>
      <c r="N349" s="552"/>
      <c r="O349" s="552"/>
      <c r="P349" s="552"/>
      <c r="Q349" s="552"/>
      <c r="R349" s="552"/>
      <c r="S349" s="547"/>
    </row>
    <row r="350" spans="1:19" s="345" customFormat="1" ht="25.5">
      <c r="A350" s="564" t="s">
        <v>454</v>
      </c>
      <c r="B350" s="565" t="s">
        <v>447</v>
      </c>
      <c r="C350" s="429" t="s">
        <v>6</v>
      </c>
      <c r="D350" s="552"/>
      <c r="E350" s="552"/>
      <c r="F350" s="552"/>
      <c r="G350" s="552"/>
      <c r="H350" s="552"/>
      <c r="I350" s="552"/>
      <c r="J350" s="552"/>
      <c r="K350" s="552"/>
      <c r="L350" s="552"/>
      <c r="M350" s="552"/>
      <c r="N350" s="552"/>
      <c r="O350" s="552"/>
      <c r="P350" s="552"/>
      <c r="Q350" s="552"/>
      <c r="R350" s="552"/>
      <c r="S350" s="547"/>
    </row>
    <row r="351" spans="1:19" s="345" customFormat="1" ht="89.25">
      <c r="A351" s="564" t="s">
        <v>455</v>
      </c>
      <c r="B351" s="565" t="s">
        <v>527</v>
      </c>
      <c r="C351" s="429" t="s">
        <v>6</v>
      </c>
      <c r="D351" s="552"/>
      <c r="E351" s="552"/>
      <c r="F351" s="552"/>
      <c r="G351" s="552"/>
      <c r="H351" s="552"/>
      <c r="I351" s="552"/>
      <c r="J351" s="552"/>
      <c r="K351" s="552"/>
      <c r="L351" s="552"/>
      <c r="M351" s="552"/>
      <c r="N351" s="552"/>
      <c r="O351" s="552"/>
      <c r="P351" s="552"/>
      <c r="Q351" s="552"/>
      <c r="R351" s="552"/>
      <c r="S351" s="547"/>
    </row>
    <row r="352" spans="1:19" s="345" customFormat="1" ht="25.5">
      <c r="A352" s="564" t="s">
        <v>456</v>
      </c>
      <c r="B352" s="565" t="s">
        <v>447</v>
      </c>
      <c r="C352" s="429" t="s">
        <v>6</v>
      </c>
      <c r="D352" s="552"/>
      <c r="E352" s="552"/>
      <c r="F352" s="552"/>
      <c r="G352" s="552"/>
      <c r="H352" s="552"/>
      <c r="I352" s="552"/>
      <c r="J352" s="552"/>
      <c r="K352" s="552"/>
      <c r="L352" s="552"/>
      <c r="M352" s="552"/>
      <c r="N352" s="552"/>
      <c r="O352" s="552"/>
      <c r="P352" s="552"/>
      <c r="Q352" s="552"/>
      <c r="R352" s="552"/>
      <c r="S352" s="547"/>
    </row>
    <row r="353" spans="1:19" s="345" customFormat="1" ht="89.25">
      <c r="A353" s="564" t="s">
        <v>460</v>
      </c>
      <c r="B353" s="565" t="s">
        <v>528</v>
      </c>
      <c r="C353" s="429" t="s">
        <v>6</v>
      </c>
      <c r="D353" s="552"/>
      <c r="E353" s="552"/>
      <c r="F353" s="552"/>
      <c r="G353" s="552"/>
      <c r="H353" s="552"/>
      <c r="I353" s="552"/>
      <c r="J353" s="552"/>
      <c r="K353" s="552"/>
      <c r="L353" s="552"/>
      <c r="M353" s="552"/>
      <c r="N353" s="552"/>
      <c r="O353" s="552"/>
      <c r="P353" s="552"/>
      <c r="Q353" s="552"/>
      <c r="R353" s="552"/>
      <c r="S353" s="547"/>
    </row>
    <row r="354" spans="1:19" s="345" customFormat="1" ht="25.5">
      <c r="A354" s="564" t="s">
        <v>461</v>
      </c>
      <c r="B354" s="565" t="s">
        <v>447</v>
      </c>
      <c r="C354" s="429" t="s">
        <v>6</v>
      </c>
      <c r="D354" s="552"/>
      <c r="E354" s="552"/>
      <c r="F354" s="552"/>
      <c r="G354" s="552"/>
      <c r="H354" s="552"/>
      <c r="I354" s="552"/>
      <c r="J354" s="552"/>
      <c r="K354" s="552"/>
      <c r="L354" s="552"/>
      <c r="M354" s="552"/>
      <c r="N354" s="552"/>
      <c r="O354" s="552"/>
      <c r="P354" s="552"/>
      <c r="Q354" s="552"/>
      <c r="R354" s="552"/>
      <c r="S354" s="547"/>
    </row>
    <row r="355" spans="1:19" s="345" customFormat="1" ht="51">
      <c r="A355" s="562">
        <v>13</v>
      </c>
      <c r="B355" s="563" t="s">
        <v>459</v>
      </c>
      <c r="C355" s="429" t="s">
        <v>6</v>
      </c>
      <c r="D355" s="551"/>
      <c r="E355" s="551"/>
      <c r="F355" s="551"/>
      <c r="G355" s="551"/>
      <c r="H355" s="551"/>
      <c r="I355" s="551"/>
      <c r="J355" s="551"/>
      <c r="K355" s="551"/>
      <c r="L355" s="551"/>
      <c r="M355" s="551"/>
      <c r="N355" s="551"/>
      <c r="O355" s="551"/>
      <c r="P355" s="551"/>
      <c r="Q355" s="551"/>
      <c r="R355" s="551"/>
      <c r="S355" s="549"/>
    </row>
    <row r="356" spans="1:19" s="345" customFormat="1" ht="63.75">
      <c r="A356" s="564" t="s">
        <v>462</v>
      </c>
      <c r="B356" s="565" t="s">
        <v>457</v>
      </c>
      <c r="C356" s="429" t="s">
        <v>6</v>
      </c>
      <c r="D356" s="552"/>
      <c r="E356" s="552"/>
      <c r="F356" s="552"/>
      <c r="G356" s="552"/>
      <c r="H356" s="552"/>
      <c r="I356" s="552"/>
      <c r="J356" s="552"/>
      <c r="K356" s="552"/>
      <c r="L356" s="552"/>
      <c r="M356" s="552"/>
      <c r="N356" s="552"/>
      <c r="O356" s="552"/>
      <c r="P356" s="552"/>
      <c r="Q356" s="552"/>
      <c r="R356" s="552"/>
      <c r="S356" s="547"/>
    </row>
    <row r="357" spans="1:19" s="345" customFormat="1" ht="63.75">
      <c r="A357" s="564" t="s">
        <v>463</v>
      </c>
      <c r="B357" s="565" t="s">
        <v>458</v>
      </c>
      <c r="C357" s="429" t="s">
        <v>6</v>
      </c>
      <c r="D357" s="552"/>
      <c r="E357" s="552"/>
      <c r="F357" s="552"/>
      <c r="G357" s="552"/>
      <c r="H357" s="552"/>
      <c r="I357" s="552"/>
      <c r="J357" s="552"/>
      <c r="K357" s="552"/>
      <c r="L357" s="552"/>
      <c r="M357" s="552"/>
      <c r="N357" s="552"/>
      <c r="O357" s="552"/>
      <c r="P357" s="552"/>
      <c r="Q357" s="552"/>
      <c r="R357" s="552"/>
      <c r="S357" s="547"/>
    </row>
    <row r="358" spans="1:19" s="345" customFormat="1" ht="63.75">
      <c r="A358" s="564" t="s">
        <v>464</v>
      </c>
      <c r="B358" s="565" t="s">
        <v>458</v>
      </c>
      <c r="C358" s="429" t="s">
        <v>6</v>
      </c>
      <c r="D358" s="552"/>
      <c r="E358" s="552"/>
      <c r="F358" s="552"/>
      <c r="G358" s="552"/>
      <c r="H358" s="552"/>
      <c r="I358" s="552"/>
      <c r="J358" s="552"/>
      <c r="K358" s="552"/>
      <c r="L358" s="552"/>
      <c r="M358" s="552"/>
      <c r="N358" s="552"/>
      <c r="O358" s="552"/>
      <c r="P358" s="552"/>
      <c r="Q358" s="552"/>
      <c r="R358" s="552"/>
      <c r="S358" s="547"/>
    </row>
    <row r="359" spans="1:19" s="345" customFormat="1" ht="63.75">
      <c r="A359" s="564" t="s">
        <v>465</v>
      </c>
      <c r="B359" s="565" t="s">
        <v>469</v>
      </c>
      <c r="C359" s="429" t="s">
        <v>6</v>
      </c>
      <c r="D359" s="552"/>
      <c r="E359" s="552"/>
      <c r="F359" s="552"/>
      <c r="G359" s="552"/>
      <c r="H359" s="552"/>
      <c r="I359" s="552"/>
      <c r="J359" s="552"/>
      <c r="K359" s="552"/>
      <c r="L359" s="552"/>
      <c r="M359" s="552"/>
      <c r="N359" s="552"/>
      <c r="O359" s="552"/>
      <c r="P359" s="552"/>
      <c r="Q359" s="552"/>
      <c r="R359" s="552"/>
      <c r="S359" s="547"/>
    </row>
    <row r="360" spans="1:19" s="345" customFormat="1" ht="63.75">
      <c r="A360" s="564" t="s">
        <v>466</v>
      </c>
      <c r="B360" s="565" t="s">
        <v>470</v>
      </c>
      <c r="C360" s="429" t="s">
        <v>6</v>
      </c>
      <c r="D360" s="552"/>
      <c r="E360" s="552"/>
      <c r="F360" s="552"/>
      <c r="G360" s="552"/>
      <c r="H360" s="552"/>
      <c r="I360" s="552"/>
      <c r="J360" s="552"/>
      <c r="K360" s="552"/>
      <c r="L360" s="552"/>
      <c r="M360" s="552"/>
      <c r="N360" s="552"/>
      <c r="O360" s="552"/>
      <c r="P360" s="552"/>
      <c r="Q360" s="552"/>
      <c r="R360" s="552"/>
      <c r="S360" s="547"/>
    </row>
    <row r="361" spans="1:19" s="345" customFormat="1" ht="51">
      <c r="A361" s="564" t="s">
        <v>467</v>
      </c>
      <c r="B361" s="565" t="s">
        <v>471</v>
      </c>
      <c r="C361" s="429" t="s">
        <v>6</v>
      </c>
      <c r="D361" s="552"/>
      <c r="E361" s="552"/>
      <c r="F361" s="552"/>
      <c r="G361" s="552"/>
      <c r="H361" s="552"/>
      <c r="I361" s="552"/>
      <c r="J361" s="552"/>
      <c r="K361" s="552"/>
      <c r="L361" s="552"/>
      <c r="M361" s="552"/>
      <c r="N361" s="552"/>
      <c r="O361" s="552"/>
      <c r="P361" s="552"/>
      <c r="Q361" s="552"/>
      <c r="R361" s="552"/>
      <c r="S361" s="547"/>
    </row>
    <row r="362" spans="1:19" s="345" customFormat="1" ht="38.25">
      <c r="A362" s="564" t="s">
        <v>468</v>
      </c>
      <c r="B362" s="565" t="s">
        <v>472</v>
      </c>
      <c r="C362" s="429" t="s">
        <v>6</v>
      </c>
      <c r="D362" s="552"/>
      <c r="E362" s="552"/>
      <c r="F362" s="552"/>
      <c r="G362" s="552"/>
      <c r="H362" s="552"/>
      <c r="I362" s="552"/>
      <c r="J362" s="552"/>
      <c r="K362" s="552"/>
      <c r="L362" s="552"/>
      <c r="M362" s="552"/>
      <c r="N362" s="552"/>
      <c r="O362" s="552"/>
      <c r="P362" s="552"/>
      <c r="Q362" s="552"/>
      <c r="R362" s="552"/>
      <c r="S362" s="547"/>
    </row>
    <row r="363" spans="1:19" s="345" customFormat="1" ht="12.75">
      <c r="A363" s="562">
        <v>14</v>
      </c>
      <c r="B363" s="563" t="s">
        <v>473</v>
      </c>
      <c r="C363" s="429" t="s">
        <v>6</v>
      </c>
      <c r="D363" s="551"/>
      <c r="E363" s="551"/>
      <c r="F363" s="551"/>
      <c r="G363" s="551"/>
      <c r="H363" s="551"/>
      <c r="I363" s="551"/>
      <c r="J363" s="551"/>
      <c r="K363" s="551"/>
      <c r="L363" s="551"/>
      <c r="M363" s="551"/>
      <c r="N363" s="551"/>
      <c r="O363" s="551"/>
      <c r="P363" s="551"/>
      <c r="Q363" s="551"/>
      <c r="R363" s="551"/>
      <c r="S363" s="549"/>
    </row>
    <row r="364" spans="1:19" s="345" customFormat="1" ht="51">
      <c r="A364" s="564" t="s">
        <v>481</v>
      </c>
      <c r="B364" s="565" t="s">
        <v>474</v>
      </c>
      <c r="C364" s="429" t="s">
        <v>6</v>
      </c>
      <c r="D364" s="552"/>
      <c r="E364" s="552"/>
      <c r="F364" s="552"/>
      <c r="G364" s="552"/>
      <c r="H364" s="552"/>
      <c r="I364" s="552"/>
      <c r="J364" s="552"/>
      <c r="K364" s="552"/>
      <c r="L364" s="552"/>
      <c r="M364" s="552"/>
      <c r="N364" s="552"/>
      <c r="O364" s="552"/>
      <c r="P364" s="552"/>
      <c r="Q364" s="552"/>
      <c r="R364" s="552"/>
      <c r="S364" s="547"/>
    </row>
    <row r="365" spans="1:19" s="345" customFormat="1" ht="25.5">
      <c r="A365" s="564" t="s">
        <v>482</v>
      </c>
      <c r="B365" s="565" t="s">
        <v>475</v>
      </c>
      <c r="C365" s="429" t="s">
        <v>6</v>
      </c>
      <c r="D365" s="552"/>
      <c r="E365" s="552"/>
      <c r="F365" s="552"/>
      <c r="G365" s="552"/>
      <c r="H365" s="552"/>
      <c r="I365" s="552"/>
      <c r="J365" s="552"/>
      <c r="K365" s="552"/>
      <c r="L365" s="552"/>
      <c r="M365" s="552"/>
      <c r="N365" s="552"/>
      <c r="O365" s="552"/>
      <c r="P365" s="552"/>
      <c r="Q365" s="552"/>
      <c r="R365" s="552"/>
      <c r="S365" s="547"/>
    </row>
    <row r="366" spans="1:19" s="345" customFormat="1" ht="12.75">
      <c r="A366" s="564" t="s">
        <v>483</v>
      </c>
      <c r="B366" s="565" t="s">
        <v>476</v>
      </c>
      <c r="C366" s="429" t="s">
        <v>6</v>
      </c>
      <c r="D366" s="552"/>
      <c r="E366" s="552"/>
      <c r="F366" s="552"/>
      <c r="G366" s="552"/>
      <c r="H366" s="552"/>
      <c r="I366" s="552"/>
      <c r="J366" s="552"/>
      <c r="K366" s="552"/>
      <c r="L366" s="552"/>
      <c r="M366" s="552"/>
      <c r="N366" s="552"/>
      <c r="O366" s="552"/>
      <c r="P366" s="552"/>
      <c r="Q366" s="552"/>
      <c r="R366" s="552"/>
      <c r="S366" s="547"/>
    </row>
    <row r="367" spans="1:19" s="345" customFormat="1" ht="25.5">
      <c r="A367" s="564" t="s">
        <v>484</v>
      </c>
      <c r="B367" s="565" t="s">
        <v>477</v>
      </c>
      <c r="C367" s="429" t="s">
        <v>6</v>
      </c>
      <c r="D367" s="552"/>
      <c r="E367" s="552"/>
      <c r="F367" s="552"/>
      <c r="G367" s="552"/>
      <c r="H367" s="552"/>
      <c r="I367" s="552"/>
      <c r="J367" s="552"/>
      <c r="K367" s="552"/>
      <c r="L367" s="552"/>
      <c r="M367" s="552"/>
      <c r="N367" s="552"/>
      <c r="O367" s="552"/>
      <c r="P367" s="552"/>
      <c r="Q367" s="552"/>
      <c r="R367" s="552"/>
      <c r="S367" s="547"/>
    </row>
    <row r="368" spans="1:19" s="345" customFormat="1" ht="38.25">
      <c r="A368" s="564" t="s">
        <v>485</v>
      </c>
      <c r="B368" s="565" t="s">
        <v>478</v>
      </c>
      <c r="C368" s="429" t="s">
        <v>6</v>
      </c>
      <c r="D368" s="552"/>
      <c r="E368" s="552"/>
      <c r="F368" s="552"/>
      <c r="G368" s="552"/>
      <c r="H368" s="552"/>
      <c r="I368" s="552"/>
      <c r="J368" s="552"/>
      <c r="K368" s="552"/>
      <c r="L368" s="552"/>
      <c r="M368" s="552"/>
      <c r="N368" s="552"/>
      <c r="O368" s="552"/>
      <c r="P368" s="552"/>
      <c r="Q368" s="552"/>
      <c r="R368" s="552"/>
      <c r="S368" s="547"/>
    </row>
    <row r="369" spans="1:19" s="345" customFormat="1" ht="25.5">
      <c r="A369" s="564" t="s">
        <v>486</v>
      </c>
      <c r="B369" s="565" t="s">
        <v>479</v>
      </c>
      <c r="C369" s="429" t="s">
        <v>6</v>
      </c>
      <c r="D369" s="552"/>
      <c r="E369" s="552"/>
      <c r="F369" s="552"/>
      <c r="G369" s="552"/>
      <c r="H369" s="552"/>
      <c r="I369" s="552"/>
      <c r="J369" s="552"/>
      <c r="K369" s="552"/>
      <c r="L369" s="552"/>
      <c r="M369" s="552"/>
      <c r="N369" s="552"/>
      <c r="O369" s="552"/>
      <c r="P369" s="552"/>
      <c r="Q369" s="552"/>
      <c r="R369" s="552"/>
      <c r="S369" s="547"/>
    </row>
    <row r="370" spans="1:19" s="345" customFormat="1" ht="38.25">
      <c r="A370" s="564" t="s">
        <v>487</v>
      </c>
      <c r="B370" s="565" t="s">
        <v>480</v>
      </c>
      <c r="C370" s="429" t="s">
        <v>6</v>
      </c>
      <c r="D370" s="552"/>
      <c r="E370" s="552"/>
      <c r="F370" s="552"/>
      <c r="G370" s="552"/>
      <c r="H370" s="552"/>
      <c r="I370" s="552"/>
      <c r="J370" s="552"/>
      <c r="K370" s="552"/>
      <c r="L370" s="552"/>
      <c r="M370" s="552"/>
      <c r="N370" s="552"/>
      <c r="O370" s="552"/>
      <c r="P370" s="552"/>
      <c r="Q370" s="552"/>
      <c r="R370" s="552"/>
      <c r="S370" s="547"/>
    </row>
    <row r="371" spans="1:19" s="345" customFormat="1" ht="25.5">
      <c r="A371" s="568">
        <v>15</v>
      </c>
      <c r="B371" s="563" t="s">
        <v>488</v>
      </c>
      <c r="C371" s="429" t="s">
        <v>6</v>
      </c>
      <c r="D371" s="551"/>
      <c r="E371" s="551"/>
      <c r="F371" s="551"/>
      <c r="G371" s="551"/>
      <c r="H371" s="551"/>
      <c r="I371" s="551"/>
      <c r="J371" s="551"/>
      <c r="K371" s="551"/>
      <c r="L371" s="551"/>
      <c r="M371" s="551"/>
      <c r="N371" s="551"/>
      <c r="O371" s="551"/>
      <c r="P371" s="551"/>
      <c r="Q371" s="551"/>
      <c r="R371" s="551"/>
      <c r="S371" s="549"/>
    </row>
    <row r="372" spans="1:19" s="345" customFormat="1" ht="25.5">
      <c r="A372" s="564" t="s">
        <v>490</v>
      </c>
      <c r="B372" s="565" t="s">
        <v>489</v>
      </c>
      <c r="C372" s="429" t="s">
        <v>6</v>
      </c>
      <c r="D372" s="552"/>
      <c r="E372" s="552"/>
      <c r="F372" s="552"/>
      <c r="G372" s="552"/>
      <c r="H372" s="552"/>
      <c r="I372" s="552"/>
      <c r="J372" s="552"/>
      <c r="K372" s="552"/>
      <c r="L372" s="552"/>
      <c r="M372" s="552"/>
      <c r="N372" s="552"/>
      <c r="O372" s="552"/>
      <c r="P372" s="552"/>
      <c r="Q372" s="552"/>
      <c r="R372" s="552"/>
      <c r="S372" s="547"/>
    </row>
    <row r="373" spans="1:19" s="345" customFormat="1" ht="25.5">
      <c r="A373" s="564" t="s">
        <v>492</v>
      </c>
      <c r="B373" s="565" t="s">
        <v>493</v>
      </c>
      <c r="C373" s="429" t="s">
        <v>6</v>
      </c>
      <c r="D373" s="552"/>
      <c r="E373" s="552"/>
      <c r="F373" s="552"/>
      <c r="G373" s="552"/>
      <c r="H373" s="552"/>
      <c r="I373" s="552"/>
      <c r="J373" s="552"/>
      <c r="K373" s="552"/>
      <c r="L373" s="552"/>
      <c r="M373" s="552"/>
      <c r="N373" s="552"/>
      <c r="O373" s="552"/>
      <c r="P373" s="552"/>
      <c r="Q373" s="552"/>
      <c r="R373" s="552"/>
      <c r="S373" s="547"/>
    </row>
    <row r="374" spans="1:19" s="345" customFormat="1" ht="51">
      <c r="A374" s="564" t="s">
        <v>491</v>
      </c>
      <c r="B374" s="565" t="s">
        <v>529</v>
      </c>
      <c r="C374" s="429" t="s">
        <v>6</v>
      </c>
      <c r="D374" s="552"/>
      <c r="E374" s="552"/>
      <c r="F374" s="552"/>
      <c r="G374" s="552"/>
      <c r="H374" s="552"/>
      <c r="I374" s="552"/>
      <c r="J374" s="552"/>
      <c r="K374" s="552"/>
      <c r="L374" s="552"/>
      <c r="M374" s="552"/>
      <c r="N374" s="552"/>
      <c r="O374" s="552"/>
      <c r="P374" s="552"/>
      <c r="Q374" s="552"/>
      <c r="R374" s="552"/>
      <c r="S374" s="547"/>
    </row>
    <row r="375" spans="1:19" s="345" customFormat="1" ht="12.75">
      <c r="A375" s="253"/>
      <c r="B375" s="253"/>
      <c r="C375" s="253"/>
      <c r="D375" s="253"/>
      <c r="E375" s="253"/>
      <c r="F375" s="253"/>
      <c r="G375" s="253"/>
      <c r="H375" s="253"/>
      <c r="I375" s="253"/>
      <c r="J375" s="253"/>
      <c r="K375" s="253"/>
      <c r="L375" s="253"/>
      <c r="M375" s="253"/>
      <c r="N375" s="253"/>
      <c r="O375" s="253"/>
      <c r="P375" s="253"/>
      <c r="Q375" s="253"/>
      <c r="R375" s="253"/>
    </row>
    <row r="376" spans="1:19" s="345" customFormat="1" ht="12.75">
      <c r="A376" s="253"/>
      <c r="B376" s="253"/>
      <c r="C376" s="253"/>
      <c r="D376" s="253"/>
      <c r="E376" s="253"/>
      <c r="F376" s="253"/>
      <c r="G376" s="253"/>
      <c r="H376" s="253"/>
      <c r="I376" s="253"/>
      <c r="J376" s="253"/>
      <c r="K376" s="253"/>
      <c r="L376" s="253"/>
      <c r="M376" s="253"/>
      <c r="N376" s="253"/>
      <c r="O376" s="253"/>
      <c r="P376" s="253"/>
      <c r="Q376" s="253"/>
      <c r="R376" s="253"/>
    </row>
    <row r="377" spans="1:19" s="345" customFormat="1" ht="11.25" thickBot="1">
      <c r="C377" s="346"/>
      <c r="D377" s="338"/>
      <c r="E377" s="338"/>
      <c r="F377" s="338"/>
      <c r="G377" s="338"/>
      <c r="H377" s="338"/>
      <c r="I377" s="338"/>
      <c r="J377" s="338"/>
      <c r="K377" s="338"/>
      <c r="L377" s="338"/>
      <c r="M377" s="338"/>
      <c r="N377" s="338"/>
      <c r="O377" s="338"/>
      <c r="P377" s="338"/>
      <c r="Q377" s="338"/>
      <c r="R377" s="338"/>
      <c r="S377" s="339"/>
    </row>
    <row r="378" spans="1:19" s="331" customFormat="1" ht="30" customHeight="1" thickBot="1">
      <c r="A378" s="361"/>
      <c r="B378" s="522" t="s">
        <v>128</v>
      </c>
      <c r="C378" s="523"/>
      <c r="D378" s="525"/>
      <c r="E378" s="336"/>
      <c r="F378" s="336"/>
      <c r="G378" s="336"/>
      <c r="H378" s="336"/>
      <c r="I378" s="336"/>
      <c r="J378" s="336"/>
      <c r="K378" s="336"/>
      <c r="L378" s="336"/>
      <c r="M378" s="336"/>
      <c r="N378" s="336"/>
      <c r="O378" s="336"/>
      <c r="P378" s="336"/>
      <c r="Q378" s="336"/>
      <c r="R378" s="336"/>
      <c r="S378" s="362"/>
    </row>
    <row r="379" spans="1:19" s="331" customFormat="1" ht="18" customHeight="1">
      <c r="A379" s="361"/>
      <c r="B379" s="361"/>
      <c r="C379" s="361"/>
      <c r="D379" s="361"/>
      <c r="E379" s="361"/>
      <c r="F379" s="361"/>
      <c r="G379" s="336"/>
      <c r="H379" s="336"/>
      <c r="I379" s="336"/>
      <c r="J379" s="336"/>
      <c r="K379" s="336"/>
      <c r="L379" s="336"/>
      <c r="M379" s="336"/>
      <c r="N379" s="336"/>
      <c r="O379" s="336"/>
      <c r="P379" s="336"/>
      <c r="Q379" s="336"/>
      <c r="R379" s="336"/>
      <c r="S379" s="362"/>
    </row>
    <row r="380" spans="1:19" s="345" customFormat="1">
      <c r="B380" s="282" t="s">
        <v>252</v>
      </c>
      <c r="C380" s="346"/>
      <c r="D380" s="338"/>
      <c r="E380" s="338"/>
      <c r="F380" s="338"/>
      <c r="G380" s="338"/>
      <c r="H380" s="338"/>
      <c r="I380" s="338"/>
      <c r="J380" s="338"/>
      <c r="K380" s="338"/>
      <c r="L380" s="338"/>
      <c r="M380" s="338"/>
      <c r="N380" s="338"/>
      <c r="O380" s="338"/>
      <c r="P380" s="338"/>
      <c r="Q380" s="338"/>
      <c r="R380" s="338"/>
      <c r="S380" s="339"/>
    </row>
    <row r="381" spans="1:19" s="409" customFormat="1" ht="12.75" customHeight="1">
      <c r="A381" s="581" t="s">
        <v>14</v>
      </c>
      <c r="B381" s="583" t="s">
        <v>3</v>
      </c>
      <c r="C381" s="581" t="s">
        <v>1</v>
      </c>
      <c r="D381" s="276" t="s">
        <v>199</v>
      </c>
      <c r="E381" s="276" t="s">
        <v>199</v>
      </c>
      <c r="F381" s="276" t="s">
        <v>199</v>
      </c>
      <c r="G381" s="276" t="s">
        <v>199</v>
      </c>
      <c r="H381" s="276" t="s">
        <v>199</v>
      </c>
      <c r="I381" s="276" t="s">
        <v>199</v>
      </c>
      <c r="J381" s="276" t="s">
        <v>199</v>
      </c>
      <c r="K381" s="276" t="s">
        <v>199</v>
      </c>
      <c r="L381" s="276" t="s">
        <v>199</v>
      </c>
      <c r="M381" s="276" t="s">
        <v>199</v>
      </c>
      <c r="N381" s="276" t="s">
        <v>199</v>
      </c>
      <c r="O381" s="276" t="s">
        <v>199</v>
      </c>
      <c r="P381" s="276" t="s">
        <v>199</v>
      </c>
      <c r="Q381" s="276" t="s">
        <v>199</v>
      </c>
      <c r="R381" s="276" t="s">
        <v>199</v>
      </c>
      <c r="S381" s="589" t="s">
        <v>0</v>
      </c>
    </row>
    <row r="382" spans="1:19" s="409" customFormat="1">
      <c r="A382" s="582"/>
      <c r="B382" s="583"/>
      <c r="C382" s="582"/>
      <c r="D382" s="274">
        <f>Dane!D4</f>
        <v>0</v>
      </c>
      <c r="E382" s="274">
        <f>Dane!E4</f>
        <v>1</v>
      </c>
      <c r="F382" s="274">
        <f>Dane!F4</f>
        <v>2</v>
      </c>
      <c r="G382" s="274">
        <f>Dane!G4</f>
        <v>3</v>
      </c>
      <c r="H382" s="274">
        <f>Dane!H4</f>
        <v>4</v>
      </c>
      <c r="I382" s="274">
        <f>Dane!I4</f>
        <v>5</v>
      </c>
      <c r="J382" s="274">
        <f>Dane!J4</f>
        <v>6</v>
      </c>
      <c r="K382" s="274">
        <f>Dane!K4</f>
        <v>7</v>
      </c>
      <c r="L382" s="274">
        <f>Dane!L4</f>
        <v>8</v>
      </c>
      <c r="M382" s="274">
        <f>Dane!M4</f>
        <v>9</v>
      </c>
      <c r="N382" s="274">
        <f>Dane!N4</f>
        <v>10</v>
      </c>
      <c r="O382" s="274">
        <f>Dane!O4</f>
        <v>11</v>
      </c>
      <c r="P382" s="274">
        <f>Dane!P4</f>
        <v>12</v>
      </c>
      <c r="Q382" s="274">
        <f>Dane!Q4</f>
        <v>13</v>
      </c>
      <c r="R382" s="274">
        <f>Dane!R4</f>
        <v>14</v>
      </c>
      <c r="S382" s="590"/>
    </row>
    <row r="383" spans="1:19" s="22" customFormat="1">
      <c r="A383" s="451">
        <v>1</v>
      </c>
      <c r="B383" s="452" t="s">
        <v>251</v>
      </c>
      <c r="C383" s="429" t="s">
        <v>6</v>
      </c>
      <c r="D383" s="214"/>
      <c r="E383" s="214"/>
      <c r="F383" s="214"/>
      <c r="G383" s="214"/>
      <c r="H383" s="214"/>
      <c r="I383" s="214"/>
      <c r="J383" s="214"/>
      <c r="K383" s="214"/>
      <c r="L383" s="214"/>
      <c r="M383" s="214"/>
      <c r="N383" s="214"/>
      <c r="O383" s="214"/>
      <c r="P383" s="214"/>
      <c r="Q383" s="214"/>
      <c r="R383" s="214"/>
      <c r="S383" s="64"/>
    </row>
    <row r="384" spans="1:19" s="22" customFormat="1">
      <c r="A384" s="451">
        <v>2</v>
      </c>
      <c r="B384" s="452" t="s">
        <v>254</v>
      </c>
      <c r="C384" s="429" t="s">
        <v>6</v>
      </c>
      <c r="D384" s="214"/>
      <c r="E384" s="214"/>
      <c r="F384" s="214"/>
      <c r="G384" s="214"/>
      <c r="H384" s="214"/>
      <c r="I384" s="214"/>
      <c r="J384" s="214"/>
      <c r="K384" s="214"/>
      <c r="L384" s="214"/>
      <c r="M384" s="214"/>
      <c r="N384" s="214"/>
      <c r="O384" s="214"/>
      <c r="P384" s="214"/>
      <c r="Q384" s="214"/>
      <c r="R384" s="214"/>
      <c r="S384" s="64"/>
    </row>
    <row r="385" spans="1:19" s="22" customFormat="1" ht="21">
      <c r="A385" s="451">
        <v>3</v>
      </c>
      <c r="B385" s="452" t="s">
        <v>306</v>
      </c>
      <c r="C385" s="429" t="s">
        <v>6</v>
      </c>
      <c r="D385" s="214"/>
      <c r="E385" s="214"/>
      <c r="F385" s="214"/>
      <c r="G385" s="214"/>
      <c r="H385" s="214"/>
      <c r="I385" s="214"/>
      <c r="J385" s="214"/>
      <c r="K385" s="214"/>
      <c r="L385" s="214"/>
      <c r="M385" s="214"/>
      <c r="N385" s="214"/>
      <c r="O385" s="214"/>
      <c r="P385" s="214"/>
      <c r="Q385" s="214"/>
      <c r="R385" s="214"/>
      <c r="S385" s="64"/>
    </row>
    <row r="386" spans="1:19" s="22" customFormat="1">
      <c r="A386" s="451">
        <v>4</v>
      </c>
      <c r="B386" s="452" t="s">
        <v>256</v>
      </c>
      <c r="C386" s="429" t="s">
        <v>6</v>
      </c>
      <c r="D386" s="214"/>
      <c r="E386" s="214"/>
      <c r="F386" s="214"/>
      <c r="G386" s="214"/>
      <c r="H386" s="214"/>
      <c r="I386" s="214"/>
      <c r="J386" s="214"/>
      <c r="K386" s="214"/>
      <c r="L386" s="214"/>
      <c r="M386" s="214"/>
      <c r="N386" s="214"/>
      <c r="O386" s="214"/>
      <c r="P386" s="214"/>
      <c r="Q386" s="214"/>
      <c r="R386" s="214"/>
      <c r="S386" s="64"/>
    </row>
    <row r="387" spans="1:19" s="22" customFormat="1">
      <c r="A387" s="451">
        <v>5</v>
      </c>
      <c r="B387" s="345" t="s">
        <v>257</v>
      </c>
      <c r="C387" s="429" t="s">
        <v>6</v>
      </c>
      <c r="D387" s="214"/>
      <c r="E387" s="214"/>
      <c r="F387" s="214"/>
      <c r="G387" s="214"/>
      <c r="H387" s="214"/>
      <c r="I387" s="214"/>
      <c r="J387" s="214"/>
      <c r="K387" s="214"/>
      <c r="L387" s="214"/>
      <c r="M387" s="214"/>
      <c r="N387" s="214"/>
      <c r="O387" s="214"/>
      <c r="P387" s="214"/>
      <c r="Q387" s="214"/>
      <c r="R387" s="214"/>
      <c r="S387" s="64"/>
    </row>
    <row r="388" spans="1:19" s="22" customFormat="1">
      <c r="A388" s="451">
        <v>6</v>
      </c>
      <c r="B388" s="452" t="s">
        <v>81</v>
      </c>
      <c r="C388" s="429" t="s">
        <v>6</v>
      </c>
      <c r="D388" s="214"/>
      <c r="E388" s="214"/>
      <c r="F388" s="214"/>
      <c r="G388" s="214"/>
      <c r="H388" s="214"/>
      <c r="I388" s="214"/>
      <c r="J388" s="214"/>
      <c r="K388" s="214"/>
      <c r="L388" s="214"/>
      <c r="M388" s="214"/>
      <c r="N388" s="214"/>
      <c r="O388" s="214"/>
      <c r="P388" s="214"/>
      <c r="Q388" s="214"/>
      <c r="R388" s="214"/>
      <c r="S388" s="64"/>
    </row>
    <row r="389" spans="1:19" s="22" customFormat="1">
      <c r="A389" s="475">
        <v>7</v>
      </c>
      <c r="B389" s="294" t="s">
        <v>260</v>
      </c>
      <c r="C389" s="430" t="s">
        <v>6</v>
      </c>
      <c r="D389" s="233">
        <f>SUM(D383:D388)</f>
        <v>0</v>
      </c>
      <c r="E389" s="233">
        <f t="shared" ref="E389:R389" si="109">SUM(E383:E388)</f>
        <v>0</v>
      </c>
      <c r="F389" s="233">
        <f t="shared" si="109"/>
        <v>0</v>
      </c>
      <c r="G389" s="233">
        <f t="shared" si="109"/>
        <v>0</v>
      </c>
      <c r="H389" s="233">
        <f t="shared" si="109"/>
        <v>0</v>
      </c>
      <c r="I389" s="233">
        <f t="shared" si="109"/>
        <v>0</v>
      </c>
      <c r="J389" s="233">
        <f t="shared" si="109"/>
        <v>0</v>
      </c>
      <c r="K389" s="233">
        <f t="shared" si="109"/>
        <v>0</v>
      </c>
      <c r="L389" s="233">
        <f t="shared" si="109"/>
        <v>0</v>
      </c>
      <c r="M389" s="233">
        <f t="shared" si="109"/>
        <v>0</v>
      </c>
      <c r="N389" s="233">
        <f t="shared" si="109"/>
        <v>0</v>
      </c>
      <c r="O389" s="233">
        <f t="shared" si="109"/>
        <v>0</v>
      </c>
      <c r="P389" s="233">
        <f t="shared" si="109"/>
        <v>0</v>
      </c>
      <c r="Q389" s="233">
        <f t="shared" si="109"/>
        <v>0</v>
      </c>
      <c r="R389" s="233">
        <f t="shared" si="109"/>
        <v>0</v>
      </c>
      <c r="S389" s="260"/>
    </row>
    <row r="390" spans="1:19" s="22" customFormat="1">
      <c r="A390" s="451">
        <v>8</v>
      </c>
      <c r="B390" s="452" t="s">
        <v>82</v>
      </c>
      <c r="C390" s="429" t="s">
        <v>7</v>
      </c>
      <c r="D390" s="577"/>
      <c r="E390" s="575"/>
      <c r="F390" s="575"/>
      <c r="G390" s="575"/>
      <c r="H390" s="575"/>
      <c r="I390" s="575"/>
      <c r="J390" s="575"/>
      <c r="K390" s="575"/>
      <c r="L390" s="575"/>
      <c r="M390" s="575"/>
      <c r="N390" s="575"/>
      <c r="O390" s="575"/>
      <c r="P390" s="575"/>
      <c r="Q390" s="575"/>
      <c r="R390" s="575"/>
      <c r="S390" s="259"/>
    </row>
    <row r="391" spans="1:19" s="22" customFormat="1">
      <c r="A391" s="475">
        <v>9</v>
      </c>
      <c r="B391" s="294" t="s">
        <v>261</v>
      </c>
      <c r="C391" s="430" t="s">
        <v>6</v>
      </c>
      <c r="D391" s="233">
        <f>D389*D390</f>
        <v>0</v>
      </c>
      <c r="E391" s="233">
        <f t="shared" ref="E391:R391" si="110">E389*E390</f>
        <v>0</v>
      </c>
      <c r="F391" s="233">
        <f t="shared" si="110"/>
        <v>0</v>
      </c>
      <c r="G391" s="233">
        <f t="shared" si="110"/>
        <v>0</v>
      </c>
      <c r="H391" s="233">
        <f t="shared" si="110"/>
        <v>0</v>
      </c>
      <c r="I391" s="233">
        <f t="shared" si="110"/>
        <v>0</v>
      </c>
      <c r="J391" s="233">
        <f t="shared" si="110"/>
        <v>0</v>
      </c>
      <c r="K391" s="233">
        <f t="shared" si="110"/>
        <v>0</v>
      </c>
      <c r="L391" s="233">
        <f t="shared" si="110"/>
        <v>0</v>
      </c>
      <c r="M391" s="233">
        <f t="shared" si="110"/>
        <v>0</v>
      </c>
      <c r="N391" s="233">
        <f t="shared" si="110"/>
        <v>0</v>
      </c>
      <c r="O391" s="233">
        <f t="shared" si="110"/>
        <v>0</v>
      </c>
      <c r="P391" s="233">
        <f t="shared" si="110"/>
        <v>0</v>
      </c>
      <c r="Q391" s="233">
        <f t="shared" si="110"/>
        <v>0</v>
      </c>
      <c r="R391" s="233">
        <f t="shared" si="110"/>
        <v>0</v>
      </c>
      <c r="S391" s="260"/>
    </row>
    <row r="392" spans="1:19" s="22" customFormat="1">
      <c r="A392" s="451">
        <v>10</v>
      </c>
      <c r="B392" s="294" t="s">
        <v>258</v>
      </c>
      <c r="C392" s="429" t="s">
        <v>6</v>
      </c>
      <c r="D392" s="233">
        <f>SUM(D391:R391)</f>
        <v>0</v>
      </c>
      <c r="E392" s="338"/>
      <c r="F392" s="338"/>
      <c r="G392" s="338"/>
      <c r="H392" s="338"/>
      <c r="I392" s="338"/>
      <c r="J392" s="338"/>
      <c r="K392" s="338"/>
      <c r="L392" s="338"/>
      <c r="M392" s="338"/>
      <c r="N392" s="338"/>
      <c r="O392" s="338"/>
      <c r="P392" s="338"/>
      <c r="Q392" s="338"/>
      <c r="R392" s="338"/>
      <c r="S392" s="338"/>
    </row>
    <row r="393" spans="1:19" s="22" customFormat="1">
      <c r="A393" s="451">
        <v>11</v>
      </c>
      <c r="B393" s="294" t="s">
        <v>259</v>
      </c>
      <c r="C393" s="429" t="s">
        <v>7</v>
      </c>
      <c r="D393" s="232" t="e">
        <f>IRR(D389:R389)</f>
        <v>#NUM!</v>
      </c>
      <c r="E393" s="338"/>
      <c r="F393" s="338"/>
      <c r="G393" s="338"/>
      <c r="H393" s="338"/>
      <c r="I393" s="338"/>
      <c r="J393" s="338"/>
      <c r="K393" s="338"/>
      <c r="L393" s="338"/>
      <c r="M393" s="338"/>
      <c r="N393" s="338"/>
      <c r="O393" s="338"/>
      <c r="P393" s="338"/>
      <c r="Q393" s="338"/>
      <c r="R393" s="338"/>
      <c r="S393" s="338"/>
    </row>
    <row r="394" spans="1:19" s="345" customFormat="1">
      <c r="C394" s="346"/>
      <c r="D394" s="338"/>
      <c r="E394" s="338"/>
      <c r="F394" s="338"/>
      <c r="G394" s="338"/>
      <c r="H394" s="338"/>
      <c r="I394" s="338"/>
      <c r="J394" s="338"/>
      <c r="K394" s="338"/>
      <c r="L394" s="338"/>
      <c r="M394" s="338"/>
      <c r="N394" s="338"/>
      <c r="O394" s="338"/>
      <c r="P394" s="338"/>
      <c r="Q394" s="338"/>
      <c r="R394" s="338"/>
      <c r="S394" s="338"/>
    </row>
    <row r="395" spans="1:19" s="345" customFormat="1" ht="11.25" thickBot="1">
      <c r="C395" s="346"/>
      <c r="D395" s="338"/>
      <c r="E395" s="338"/>
      <c r="F395" s="338"/>
      <c r="G395" s="338"/>
      <c r="H395" s="338"/>
      <c r="I395" s="338"/>
      <c r="J395" s="338"/>
      <c r="K395" s="338"/>
      <c r="L395" s="338"/>
      <c r="M395" s="338"/>
      <c r="N395" s="338"/>
      <c r="O395" s="338"/>
      <c r="P395" s="338"/>
      <c r="Q395" s="338"/>
      <c r="R395" s="338"/>
      <c r="S395" s="339"/>
    </row>
    <row r="396" spans="1:19" s="345" customFormat="1" ht="18.75" thickBot="1">
      <c r="B396" s="500" t="s">
        <v>198</v>
      </c>
      <c r="C396" s="108"/>
      <c r="D396" s="109"/>
      <c r="E396" s="338"/>
      <c r="F396" s="338"/>
      <c r="G396" s="338"/>
      <c r="H396" s="338"/>
      <c r="I396" s="338"/>
      <c r="J396" s="338"/>
      <c r="K396" s="338"/>
      <c r="L396" s="338"/>
      <c r="M396" s="338"/>
      <c r="N396" s="338"/>
      <c r="O396" s="338"/>
      <c r="P396" s="338"/>
      <c r="Q396" s="338"/>
      <c r="R396" s="338"/>
      <c r="S396" s="339"/>
    </row>
    <row r="397" spans="1:19" s="345" customFormat="1">
      <c r="B397" s="404"/>
      <c r="C397" s="404"/>
      <c r="D397" s="404"/>
      <c r="E397" s="404"/>
      <c r="F397" s="404"/>
      <c r="G397" s="405"/>
      <c r="H397" s="405"/>
      <c r="I397" s="405"/>
      <c r="J397" s="405"/>
      <c r="K397" s="405"/>
      <c r="L397" s="405"/>
      <c r="M397" s="405"/>
      <c r="N397" s="405"/>
      <c r="O397" s="405"/>
      <c r="P397" s="405"/>
      <c r="Q397" s="405"/>
      <c r="R397" s="405"/>
      <c r="S397" s="339"/>
    </row>
    <row r="398" spans="1:19" s="345" customFormat="1">
      <c r="B398" s="403" t="s">
        <v>340</v>
      </c>
      <c r="C398" s="404"/>
      <c r="D398" s="404"/>
      <c r="E398" s="404"/>
      <c r="F398" s="404"/>
      <c r="G398" s="405"/>
      <c r="H398" s="405"/>
      <c r="I398" s="405"/>
      <c r="J398" s="405"/>
      <c r="K398" s="405"/>
      <c r="L398" s="405"/>
      <c r="M398" s="405"/>
      <c r="N398" s="405"/>
      <c r="O398" s="405"/>
      <c r="P398" s="405"/>
      <c r="Q398" s="405"/>
      <c r="R398" s="405"/>
      <c r="S398" s="339"/>
    </row>
    <row r="399" spans="1:19" s="345" customFormat="1">
      <c r="B399" s="314"/>
      <c r="C399" s="314"/>
      <c r="D399" s="314"/>
      <c r="E399" s="314"/>
      <c r="F399" s="314"/>
      <c r="G399" s="314"/>
      <c r="H399" s="314"/>
      <c r="I399" s="314"/>
      <c r="J399" s="314"/>
      <c r="K399" s="314"/>
      <c r="L399" s="314"/>
      <c r="M399" s="314"/>
      <c r="N399" s="314"/>
      <c r="O399" s="314"/>
      <c r="P399" s="314"/>
      <c r="Q399" s="314"/>
      <c r="R399" s="314"/>
      <c r="S399" s="339"/>
    </row>
    <row r="400" spans="1:19" s="400" customFormat="1">
      <c r="A400" s="467" t="s">
        <v>14</v>
      </c>
      <c r="B400" s="468" t="s">
        <v>210</v>
      </c>
      <c r="C400" s="427" t="s">
        <v>1</v>
      </c>
      <c r="D400" s="276" t="s">
        <v>199</v>
      </c>
      <c r="E400" s="276" t="s">
        <v>199</v>
      </c>
      <c r="F400" s="276" t="s">
        <v>199</v>
      </c>
      <c r="G400" s="276" t="s">
        <v>199</v>
      </c>
      <c r="H400" s="276" t="s">
        <v>199</v>
      </c>
      <c r="I400" s="276" t="s">
        <v>199</v>
      </c>
      <c r="J400" s="276" t="s">
        <v>199</v>
      </c>
      <c r="K400" s="276" t="s">
        <v>199</v>
      </c>
      <c r="L400" s="276" t="s">
        <v>199</v>
      </c>
      <c r="M400" s="276" t="s">
        <v>199</v>
      </c>
      <c r="N400" s="276" t="s">
        <v>199</v>
      </c>
      <c r="O400" s="276" t="s">
        <v>199</v>
      </c>
      <c r="P400" s="276" t="s">
        <v>199</v>
      </c>
      <c r="Q400" s="276" t="s">
        <v>199</v>
      </c>
      <c r="R400" s="276" t="s">
        <v>199</v>
      </c>
      <c r="S400" s="277" t="s">
        <v>0</v>
      </c>
    </row>
    <row r="401" spans="1:19" s="400" customFormat="1">
      <c r="C401" s="273"/>
      <c r="D401" s="476">
        <f>Dane!D4</f>
        <v>0</v>
      </c>
      <c r="E401" s="476">
        <f>Dane!E4</f>
        <v>1</v>
      </c>
      <c r="F401" s="476">
        <f>Dane!F4</f>
        <v>2</v>
      </c>
      <c r="G401" s="476">
        <f>Dane!G4</f>
        <v>3</v>
      </c>
      <c r="H401" s="476">
        <f>Dane!H4</f>
        <v>4</v>
      </c>
      <c r="I401" s="476">
        <f>Dane!I4</f>
        <v>5</v>
      </c>
      <c r="J401" s="476">
        <f>Dane!J4</f>
        <v>6</v>
      </c>
      <c r="K401" s="476">
        <f>Dane!K4</f>
        <v>7</v>
      </c>
      <c r="L401" s="476">
        <f>Dane!L4</f>
        <v>8</v>
      </c>
      <c r="M401" s="476">
        <f>Dane!M4</f>
        <v>9</v>
      </c>
      <c r="N401" s="476">
        <f>Dane!N4</f>
        <v>10</v>
      </c>
      <c r="O401" s="476">
        <f>Dane!O4</f>
        <v>11</v>
      </c>
      <c r="P401" s="476">
        <f>Dane!P4</f>
        <v>12</v>
      </c>
      <c r="Q401" s="476">
        <f>Dane!Q4</f>
        <v>13</v>
      </c>
      <c r="R401" s="476">
        <f>Dane!R4</f>
        <v>14</v>
      </c>
      <c r="S401" s="477"/>
    </row>
    <row r="402" spans="1:19" s="345" customFormat="1" ht="21">
      <c r="A402" s="478" t="s">
        <v>211</v>
      </c>
      <c r="B402" s="479" t="s">
        <v>212</v>
      </c>
      <c r="C402" s="429" t="s">
        <v>6</v>
      </c>
      <c r="D402" s="313">
        <f t="shared" ref="D402:R402" si="111">SUM(D403:D408)</f>
        <v>0</v>
      </c>
      <c r="E402" s="313">
        <f t="shared" si="111"/>
        <v>0</v>
      </c>
      <c r="F402" s="313">
        <f t="shared" si="111"/>
        <v>0</v>
      </c>
      <c r="G402" s="313">
        <f t="shared" si="111"/>
        <v>0</v>
      </c>
      <c r="H402" s="313">
        <f t="shared" si="111"/>
        <v>0</v>
      </c>
      <c r="I402" s="313">
        <f t="shared" si="111"/>
        <v>0</v>
      </c>
      <c r="J402" s="313">
        <f t="shared" si="111"/>
        <v>0</v>
      </c>
      <c r="K402" s="313">
        <f t="shared" si="111"/>
        <v>0</v>
      </c>
      <c r="L402" s="313">
        <f t="shared" si="111"/>
        <v>0</v>
      </c>
      <c r="M402" s="313">
        <f t="shared" si="111"/>
        <v>0</v>
      </c>
      <c r="N402" s="313">
        <f t="shared" si="111"/>
        <v>0</v>
      </c>
      <c r="O402" s="313">
        <f t="shared" si="111"/>
        <v>0</v>
      </c>
      <c r="P402" s="313">
        <f t="shared" si="111"/>
        <v>0</v>
      </c>
      <c r="Q402" s="313">
        <f t="shared" si="111"/>
        <v>0</v>
      </c>
      <c r="R402" s="313">
        <f t="shared" si="111"/>
        <v>0</v>
      </c>
      <c r="S402" s="319"/>
    </row>
    <row r="403" spans="1:19" s="345" customFormat="1">
      <c r="A403" s="469" t="s">
        <v>213</v>
      </c>
      <c r="B403" s="470" t="s">
        <v>214</v>
      </c>
      <c r="C403" s="429" t="s">
        <v>6</v>
      </c>
      <c r="D403" s="303"/>
      <c r="E403" s="303"/>
      <c r="F403" s="303"/>
      <c r="G403" s="303"/>
      <c r="H403" s="303"/>
      <c r="I403" s="303"/>
      <c r="J403" s="303"/>
      <c r="K403" s="303"/>
      <c r="L403" s="303"/>
      <c r="M403" s="303"/>
      <c r="N403" s="303"/>
      <c r="O403" s="303"/>
      <c r="P403" s="303"/>
      <c r="Q403" s="303"/>
      <c r="R403" s="303"/>
      <c r="S403" s="316"/>
    </row>
    <row r="404" spans="1:19" s="345" customFormat="1">
      <c r="A404" s="469" t="s">
        <v>215</v>
      </c>
      <c r="B404" s="471" t="s">
        <v>338</v>
      </c>
      <c r="C404" s="429" t="s">
        <v>6</v>
      </c>
      <c r="D404" s="303"/>
      <c r="E404" s="303"/>
      <c r="F404" s="303"/>
      <c r="G404" s="303"/>
      <c r="H404" s="303"/>
      <c r="I404" s="303"/>
      <c r="J404" s="303"/>
      <c r="K404" s="303"/>
      <c r="L404" s="303"/>
      <c r="M404" s="303"/>
      <c r="N404" s="303"/>
      <c r="O404" s="303"/>
      <c r="P404" s="303"/>
      <c r="Q404" s="303"/>
      <c r="R404" s="303"/>
      <c r="S404" s="316"/>
    </row>
    <row r="405" spans="1:19" s="345" customFormat="1">
      <c r="A405" s="469" t="s">
        <v>217</v>
      </c>
      <c r="B405" s="471" t="s">
        <v>231</v>
      </c>
      <c r="C405" s="429" t="s">
        <v>6</v>
      </c>
      <c r="D405" s="303"/>
      <c r="E405" s="303"/>
      <c r="F405" s="303"/>
      <c r="G405" s="303"/>
      <c r="H405" s="303"/>
      <c r="I405" s="303"/>
      <c r="J405" s="303"/>
      <c r="K405" s="303"/>
      <c r="L405" s="303"/>
      <c r="M405" s="303"/>
      <c r="N405" s="303"/>
      <c r="O405" s="303"/>
      <c r="P405" s="303"/>
      <c r="Q405" s="303"/>
      <c r="R405" s="303"/>
      <c r="S405" s="316"/>
    </row>
    <row r="406" spans="1:19" s="345" customFormat="1">
      <c r="A406" s="469" t="s">
        <v>218</v>
      </c>
      <c r="B406" s="471" t="s">
        <v>232</v>
      </c>
      <c r="C406" s="429" t="s">
        <v>6</v>
      </c>
      <c r="D406" s="303"/>
      <c r="E406" s="303"/>
      <c r="F406" s="303"/>
      <c r="G406" s="303"/>
      <c r="H406" s="303"/>
      <c r="I406" s="303"/>
      <c r="J406" s="303"/>
      <c r="K406" s="303"/>
      <c r="L406" s="303"/>
      <c r="M406" s="303"/>
      <c r="N406" s="303"/>
      <c r="O406" s="303"/>
      <c r="P406" s="303"/>
      <c r="Q406" s="303"/>
      <c r="R406" s="303"/>
      <c r="S406" s="316"/>
    </row>
    <row r="407" spans="1:19" s="345" customFormat="1">
      <c r="A407" s="469" t="s">
        <v>219</v>
      </c>
      <c r="B407" s="471" t="s">
        <v>233</v>
      </c>
      <c r="C407" s="429" t="s">
        <v>6</v>
      </c>
      <c r="D407" s="303"/>
      <c r="E407" s="303"/>
      <c r="F407" s="303"/>
      <c r="G407" s="303"/>
      <c r="H407" s="303"/>
      <c r="I407" s="303"/>
      <c r="J407" s="303"/>
      <c r="K407" s="303"/>
      <c r="L407" s="303"/>
      <c r="M407" s="303"/>
      <c r="N407" s="303"/>
      <c r="O407" s="303"/>
      <c r="P407" s="303"/>
      <c r="Q407" s="303"/>
      <c r="R407" s="303"/>
      <c r="S407" s="316"/>
    </row>
    <row r="408" spans="1:19" s="345" customFormat="1">
      <c r="A408" s="469" t="s">
        <v>234</v>
      </c>
      <c r="B408" s="480" t="s">
        <v>230</v>
      </c>
      <c r="C408" s="429" t="s">
        <v>6</v>
      </c>
      <c r="D408" s="303"/>
      <c r="E408" s="303"/>
      <c r="F408" s="303"/>
      <c r="G408" s="303"/>
      <c r="H408" s="303"/>
      <c r="I408" s="303"/>
      <c r="J408" s="303"/>
      <c r="K408" s="303"/>
      <c r="L408" s="303"/>
      <c r="M408" s="303"/>
      <c r="N408" s="303"/>
      <c r="O408" s="303"/>
      <c r="P408" s="303"/>
      <c r="Q408" s="303"/>
      <c r="R408" s="303"/>
      <c r="S408" s="316"/>
    </row>
    <row r="409" spans="1:19" s="345" customFormat="1" ht="21">
      <c r="A409" s="478" t="s">
        <v>220</v>
      </c>
      <c r="B409" s="479" t="s">
        <v>221</v>
      </c>
      <c r="C409" s="429" t="s">
        <v>6</v>
      </c>
      <c r="D409" s="313">
        <f t="shared" ref="D409:R409" si="112">SUM(D410:D412)</f>
        <v>0</v>
      </c>
      <c r="E409" s="313">
        <f t="shared" si="112"/>
        <v>0</v>
      </c>
      <c r="F409" s="313">
        <f t="shared" si="112"/>
        <v>0</v>
      </c>
      <c r="G409" s="313">
        <f t="shared" si="112"/>
        <v>0</v>
      </c>
      <c r="H409" s="313">
        <f t="shared" si="112"/>
        <v>0</v>
      </c>
      <c r="I409" s="313">
        <f t="shared" si="112"/>
        <v>0</v>
      </c>
      <c r="J409" s="313">
        <f t="shared" si="112"/>
        <v>0</v>
      </c>
      <c r="K409" s="313">
        <f t="shared" si="112"/>
        <v>0</v>
      </c>
      <c r="L409" s="313">
        <f t="shared" si="112"/>
        <v>0</v>
      </c>
      <c r="M409" s="313">
        <f t="shared" si="112"/>
        <v>0</v>
      </c>
      <c r="N409" s="313">
        <f t="shared" si="112"/>
        <v>0</v>
      </c>
      <c r="O409" s="313">
        <f t="shared" si="112"/>
        <v>0</v>
      </c>
      <c r="P409" s="313">
        <f t="shared" si="112"/>
        <v>0</v>
      </c>
      <c r="Q409" s="313">
        <f t="shared" si="112"/>
        <v>0</v>
      </c>
      <c r="R409" s="313">
        <f t="shared" si="112"/>
        <v>0</v>
      </c>
      <c r="S409" s="319"/>
    </row>
    <row r="410" spans="1:19" s="345" customFormat="1">
      <c r="A410" s="469" t="s">
        <v>213</v>
      </c>
      <c r="B410" s="481" t="s">
        <v>239</v>
      </c>
      <c r="C410" s="429" t="s">
        <v>6</v>
      </c>
      <c r="D410" s="303"/>
      <c r="E410" s="303"/>
      <c r="F410" s="303"/>
      <c r="G410" s="303"/>
      <c r="H410" s="303"/>
      <c r="I410" s="303"/>
      <c r="J410" s="303"/>
      <c r="K410" s="303"/>
      <c r="L410" s="303"/>
      <c r="M410" s="303"/>
      <c r="N410" s="303"/>
      <c r="O410" s="303"/>
      <c r="P410" s="303"/>
      <c r="Q410" s="303"/>
      <c r="R410" s="303"/>
      <c r="S410" s="316"/>
    </row>
    <row r="411" spans="1:19" s="345" customFormat="1">
      <c r="A411" s="469" t="s">
        <v>215</v>
      </c>
      <c r="B411" s="481" t="s">
        <v>238</v>
      </c>
      <c r="C411" s="429" t="s">
        <v>6</v>
      </c>
      <c r="D411" s="303"/>
      <c r="E411" s="303"/>
      <c r="F411" s="303"/>
      <c r="G411" s="303"/>
      <c r="H411" s="303"/>
      <c r="I411" s="303"/>
      <c r="J411" s="303"/>
      <c r="K411" s="303"/>
      <c r="L411" s="303"/>
      <c r="M411" s="303"/>
      <c r="N411" s="303"/>
      <c r="O411" s="303"/>
      <c r="P411" s="303"/>
      <c r="Q411" s="303"/>
      <c r="R411" s="303"/>
      <c r="S411" s="316"/>
    </row>
    <row r="412" spans="1:19" s="345" customFormat="1">
      <c r="A412" s="469" t="s">
        <v>217</v>
      </c>
      <c r="B412" s="481" t="s">
        <v>235</v>
      </c>
      <c r="C412" s="429" t="s">
        <v>6</v>
      </c>
      <c r="D412" s="303"/>
      <c r="E412" s="303"/>
      <c r="F412" s="303"/>
      <c r="G412" s="303"/>
      <c r="H412" s="303"/>
      <c r="I412" s="303"/>
      <c r="J412" s="303"/>
      <c r="K412" s="303"/>
      <c r="L412" s="303"/>
      <c r="M412" s="303"/>
      <c r="N412" s="303"/>
      <c r="O412" s="303"/>
      <c r="P412" s="303"/>
      <c r="Q412" s="303"/>
      <c r="R412" s="303"/>
      <c r="S412" s="316"/>
    </row>
    <row r="413" spans="1:19" s="345" customFormat="1" ht="21">
      <c r="A413" s="478" t="s">
        <v>222</v>
      </c>
      <c r="B413" s="479" t="s">
        <v>223</v>
      </c>
      <c r="C413" s="429" t="s">
        <v>6</v>
      </c>
      <c r="D413" s="313">
        <f t="shared" ref="D413:R413" si="113">SUM(D414:D420)</f>
        <v>0</v>
      </c>
      <c r="E413" s="313">
        <f t="shared" si="113"/>
        <v>0</v>
      </c>
      <c r="F413" s="313">
        <f t="shared" si="113"/>
        <v>0</v>
      </c>
      <c r="G413" s="313">
        <f t="shared" si="113"/>
        <v>0</v>
      </c>
      <c r="H413" s="313">
        <f t="shared" si="113"/>
        <v>0</v>
      </c>
      <c r="I413" s="313">
        <f t="shared" si="113"/>
        <v>0</v>
      </c>
      <c r="J413" s="313">
        <f t="shared" si="113"/>
        <v>0</v>
      </c>
      <c r="K413" s="313">
        <f t="shared" si="113"/>
        <v>0</v>
      </c>
      <c r="L413" s="313">
        <f t="shared" si="113"/>
        <v>0</v>
      </c>
      <c r="M413" s="313">
        <f t="shared" si="113"/>
        <v>0</v>
      </c>
      <c r="N413" s="313">
        <f t="shared" si="113"/>
        <v>0</v>
      </c>
      <c r="O413" s="313">
        <f t="shared" si="113"/>
        <v>0</v>
      </c>
      <c r="P413" s="313">
        <f t="shared" si="113"/>
        <v>0</v>
      </c>
      <c r="Q413" s="313">
        <f t="shared" si="113"/>
        <v>0</v>
      </c>
      <c r="R413" s="313">
        <f t="shared" si="113"/>
        <v>0</v>
      </c>
      <c r="S413" s="319"/>
    </row>
    <row r="414" spans="1:19" s="345" customFormat="1">
      <c r="A414" s="469" t="s">
        <v>213</v>
      </c>
      <c r="B414" s="481" t="s">
        <v>237</v>
      </c>
      <c r="C414" s="429" t="s">
        <v>6</v>
      </c>
      <c r="D414" s="303"/>
      <c r="E414" s="303"/>
      <c r="F414" s="303"/>
      <c r="G414" s="303"/>
      <c r="H414" s="303"/>
      <c r="I414" s="303"/>
      <c r="J414" s="303"/>
      <c r="K414" s="303"/>
      <c r="L414" s="303"/>
      <c r="M414" s="303"/>
      <c r="N414" s="303"/>
      <c r="O414" s="303"/>
      <c r="P414" s="303"/>
      <c r="Q414" s="303"/>
      <c r="R414" s="303"/>
      <c r="S414" s="316"/>
    </row>
    <row r="415" spans="1:19" s="345" customFormat="1">
      <c r="A415" s="469" t="s">
        <v>215</v>
      </c>
      <c r="B415" s="481" t="s">
        <v>236</v>
      </c>
      <c r="C415" s="429" t="s">
        <v>6</v>
      </c>
      <c r="D415" s="303"/>
      <c r="E415" s="303"/>
      <c r="F415" s="303"/>
      <c r="G415" s="303"/>
      <c r="H415" s="303"/>
      <c r="I415" s="303"/>
      <c r="J415" s="303"/>
      <c r="K415" s="303"/>
      <c r="L415" s="303"/>
      <c r="M415" s="303"/>
      <c r="N415" s="303"/>
      <c r="O415" s="303"/>
      <c r="P415" s="303"/>
      <c r="Q415" s="303"/>
      <c r="R415" s="303"/>
      <c r="S415" s="316"/>
    </row>
    <row r="416" spans="1:19" s="345" customFormat="1" ht="21">
      <c r="A416" s="469" t="s">
        <v>217</v>
      </c>
      <c r="B416" s="481" t="s">
        <v>240</v>
      </c>
      <c r="C416" s="429" t="s">
        <v>6</v>
      </c>
      <c r="D416" s="303"/>
      <c r="E416" s="303"/>
      <c r="F416" s="303"/>
      <c r="G416" s="303"/>
      <c r="H416" s="303"/>
      <c r="I416" s="303"/>
      <c r="J416" s="303"/>
      <c r="K416" s="303"/>
      <c r="L416" s="303"/>
      <c r="M416" s="303"/>
      <c r="N416" s="303"/>
      <c r="O416" s="303"/>
      <c r="P416" s="303"/>
      <c r="Q416" s="303"/>
      <c r="R416" s="303"/>
      <c r="S416" s="316"/>
    </row>
    <row r="417" spans="1:19" s="345" customFormat="1">
      <c r="A417" s="469" t="s">
        <v>218</v>
      </c>
      <c r="B417" s="481" t="s">
        <v>241</v>
      </c>
      <c r="C417" s="429" t="s">
        <v>6</v>
      </c>
      <c r="D417" s="303"/>
      <c r="E417" s="303"/>
      <c r="F417" s="303"/>
      <c r="G417" s="303"/>
      <c r="H417" s="303"/>
      <c r="I417" s="303"/>
      <c r="J417" s="303"/>
      <c r="K417" s="303"/>
      <c r="L417" s="303"/>
      <c r="M417" s="303"/>
      <c r="N417" s="303"/>
      <c r="O417" s="303"/>
      <c r="P417" s="303"/>
      <c r="Q417" s="303"/>
      <c r="R417" s="303"/>
      <c r="S417" s="316"/>
    </row>
    <row r="418" spans="1:19" s="345" customFormat="1">
      <c r="A418" s="469" t="s">
        <v>219</v>
      </c>
      <c r="B418" s="481" t="s">
        <v>242</v>
      </c>
      <c r="C418" s="429" t="s">
        <v>6</v>
      </c>
      <c r="D418" s="303"/>
      <c r="E418" s="303"/>
      <c r="F418" s="303"/>
      <c r="G418" s="303"/>
      <c r="H418" s="303"/>
      <c r="I418" s="303"/>
      <c r="J418" s="303"/>
      <c r="K418" s="303"/>
      <c r="L418" s="303"/>
      <c r="M418" s="303"/>
      <c r="N418" s="303"/>
      <c r="O418" s="303"/>
      <c r="P418" s="303"/>
      <c r="Q418" s="303"/>
      <c r="R418" s="303"/>
      <c r="S418" s="316"/>
    </row>
    <row r="419" spans="1:19" s="345" customFormat="1">
      <c r="A419" s="469" t="s">
        <v>234</v>
      </c>
      <c r="B419" s="481" t="s">
        <v>243</v>
      </c>
      <c r="C419" s="429" t="s">
        <v>6</v>
      </c>
      <c r="D419" s="303"/>
      <c r="E419" s="303"/>
      <c r="F419" s="303"/>
      <c r="G419" s="303"/>
      <c r="H419" s="303"/>
      <c r="I419" s="303"/>
      <c r="J419" s="303"/>
      <c r="K419" s="303"/>
      <c r="L419" s="303"/>
      <c r="M419" s="303"/>
      <c r="N419" s="303"/>
      <c r="O419" s="303"/>
      <c r="P419" s="303"/>
      <c r="Q419" s="303"/>
      <c r="R419" s="303"/>
      <c r="S419" s="316"/>
    </row>
    <row r="420" spans="1:19" s="345" customFormat="1" ht="52.5">
      <c r="A420" s="469" t="s">
        <v>245</v>
      </c>
      <c r="B420" s="481" t="s">
        <v>244</v>
      </c>
      <c r="C420" s="429" t="s">
        <v>6</v>
      </c>
      <c r="D420" s="303"/>
      <c r="E420" s="303"/>
      <c r="F420" s="303"/>
      <c r="G420" s="303"/>
      <c r="H420" s="303"/>
      <c r="I420" s="303"/>
      <c r="J420" s="303"/>
      <c r="K420" s="303"/>
      <c r="L420" s="303"/>
      <c r="M420" s="303"/>
      <c r="N420" s="303"/>
      <c r="O420" s="303"/>
      <c r="P420" s="303"/>
      <c r="Q420" s="303"/>
      <c r="R420" s="303"/>
      <c r="S420" s="316"/>
    </row>
    <row r="421" spans="1:19" s="345" customFormat="1">
      <c r="A421" s="482" t="s">
        <v>224</v>
      </c>
      <c r="B421" s="483" t="s">
        <v>225</v>
      </c>
      <c r="C421" s="429" t="s">
        <v>6</v>
      </c>
      <c r="D421" s="313">
        <f t="shared" ref="D421:R421" si="114">D402+D409+D413</f>
        <v>0</v>
      </c>
      <c r="E421" s="313">
        <f t="shared" si="114"/>
        <v>0</v>
      </c>
      <c r="F421" s="313">
        <f t="shared" si="114"/>
        <v>0</v>
      </c>
      <c r="G421" s="313">
        <f t="shared" si="114"/>
        <v>0</v>
      </c>
      <c r="H421" s="313">
        <f t="shared" si="114"/>
        <v>0</v>
      </c>
      <c r="I421" s="313">
        <f t="shared" si="114"/>
        <v>0</v>
      </c>
      <c r="J421" s="313">
        <f t="shared" si="114"/>
        <v>0</v>
      </c>
      <c r="K421" s="313">
        <f t="shared" si="114"/>
        <v>0</v>
      </c>
      <c r="L421" s="313">
        <f t="shared" si="114"/>
        <v>0</v>
      </c>
      <c r="M421" s="313">
        <f t="shared" si="114"/>
        <v>0</v>
      </c>
      <c r="N421" s="313">
        <f t="shared" si="114"/>
        <v>0</v>
      </c>
      <c r="O421" s="313">
        <f t="shared" si="114"/>
        <v>0</v>
      </c>
      <c r="P421" s="313">
        <f t="shared" si="114"/>
        <v>0</v>
      </c>
      <c r="Q421" s="313">
        <f t="shared" si="114"/>
        <v>0</v>
      </c>
      <c r="R421" s="313">
        <f t="shared" si="114"/>
        <v>0</v>
      </c>
      <c r="S421" s="319"/>
    </row>
    <row r="422" spans="1:19" s="345" customFormat="1">
      <c r="A422" s="484" t="s">
        <v>226</v>
      </c>
      <c r="B422" s="485" t="s">
        <v>227</v>
      </c>
      <c r="C422" s="429" t="s">
        <v>6</v>
      </c>
      <c r="D422" s="303"/>
      <c r="E422" s="313">
        <f t="shared" ref="E422:R422" si="115">D423</f>
        <v>0</v>
      </c>
      <c r="F422" s="313">
        <f t="shared" si="115"/>
        <v>0</v>
      </c>
      <c r="G422" s="313">
        <f t="shared" si="115"/>
        <v>0</v>
      </c>
      <c r="H422" s="313">
        <f t="shared" si="115"/>
        <v>0</v>
      </c>
      <c r="I422" s="313">
        <f t="shared" si="115"/>
        <v>0</v>
      </c>
      <c r="J422" s="313">
        <f t="shared" si="115"/>
        <v>0</v>
      </c>
      <c r="K422" s="313">
        <f t="shared" si="115"/>
        <v>0</v>
      </c>
      <c r="L422" s="313">
        <f t="shared" si="115"/>
        <v>0</v>
      </c>
      <c r="M422" s="313">
        <f t="shared" si="115"/>
        <v>0</v>
      </c>
      <c r="N422" s="313">
        <f t="shared" si="115"/>
        <v>0</v>
      </c>
      <c r="O422" s="313">
        <f t="shared" si="115"/>
        <v>0</v>
      </c>
      <c r="P422" s="313">
        <f t="shared" si="115"/>
        <v>0</v>
      </c>
      <c r="Q422" s="313">
        <f t="shared" si="115"/>
        <v>0</v>
      </c>
      <c r="R422" s="313">
        <f t="shared" si="115"/>
        <v>0</v>
      </c>
      <c r="S422" s="319"/>
    </row>
    <row r="423" spans="1:19" s="345" customFormat="1">
      <c r="A423" s="486" t="s">
        <v>228</v>
      </c>
      <c r="B423" s="487" t="s">
        <v>229</v>
      </c>
      <c r="C423" s="429" t="s">
        <v>6</v>
      </c>
      <c r="D423" s="313">
        <f t="shared" ref="D423:R423" si="116">D421+D422</f>
        <v>0</v>
      </c>
      <c r="E423" s="313">
        <f t="shared" si="116"/>
        <v>0</v>
      </c>
      <c r="F423" s="313">
        <f t="shared" si="116"/>
        <v>0</v>
      </c>
      <c r="G423" s="313">
        <f t="shared" si="116"/>
        <v>0</v>
      </c>
      <c r="H423" s="313">
        <f t="shared" si="116"/>
        <v>0</v>
      </c>
      <c r="I423" s="313">
        <f t="shared" si="116"/>
        <v>0</v>
      </c>
      <c r="J423" s="313">
        <f t="shared" si="116"/>
        <v>0</v>
      </c>
      <c r="K423" s="313">
        <f t="shared" si="116"/>
        <v>0</v>
      </c>
      <c r="L423" s="313">
        <f t="shared" si="116"/>
        <v>0</v>
      </c>
      <c r="M423" s="313">
        <f t="shared" si="116"/>
        <v>0</v>
      </c>
      <c r="N423" s="313">
        <f t="shared" si="116"/>
        <v>0</v>
      </c>
      <c r="O423" s="313">
        <f t="shared" si="116"/>
        <v>0</v>
      </c>
      <c r="P423" s="313">
        <f t="shared" si="116"/>
        <v>0</v>
      </c>
      <c r="Q423" s="313">
        <f t="shared" si="116"/>
        <v>0</v>
      </c>
      <c r="R423" s="313">
        <f t="shared" si="116"/>
        <v>0</v>
      </c>
      <c r="S423" s="319"/>
    </row>
    <row r="424" spans="1:19" s="345" customFormat="1">
      <c r="C424" s="346"/>
      <c r="D424" s="338"/>
      <c r="E424" s="338"/>
      <c r="F424" s="338"/>
      <c r="G424" s="338"/>
      <c r="H424" s="338"/>
      <c r="I424" s="338"/>
      <c r="J424" s="338"/>
      <c r="K424" s="338"/>
      <c r="L424" s="338"/>
      <c r="M424" s="338"/>
      <c r="N424" s="338"/>
      <c r="O424" s="338"/>
      <c r="P424" s="338"/>
      <c r="Q424" s="338"/>
      <c r="R424" s="338"/>
      <c r="S424" s="339"/>
    </row>
    <row r="425" spans="1:19" s="345" customFormat="1" ht="11.25" thickBot="1">
      <c r="A425" s="366"/>
      <c r="B425" s="366"/>
      <c r="C425" s="367"/>
      <c r="D425" s="368"/>
      <c r="E425" s="338"/>
      <c r="F425" s="338"/>
      <c r="G425" s="338"/>
      <c r="H425" s="338"/>
      <c r="I425" s="338"/>
      <c r="J425" s="338"/>
      <c r="K425" s="338"/>
      <c r="L425" s="338"/>
      <c r="M425" s="338"/>
      <c r="N425" s="338"/>
      <c r="O425" s="338"/>
      <c r="P425" s="338"/>
      <c r="Q425" s="338"/>
      <c r="R425" s="338"/>
      <c r="S425" s="339"/>
    </row>
    <row r="426" spans="1:19" s="331" customFormat="1" ht="30" customHeight="1" thickBot="1">
      <c r="A426" s="361"/>
      <c r="B426" s="522" t="s">
        <v>129</v>
      </c>
      <c r="C426" s="535"/>
      <c r="D426" s="336"/>
      <c r="E426" s="336"/>
      <c r="F426" s="336"/>
      <c r="G426" s="336"/>
      <c r="H426" s="336"/>
      <c r="I426" s="336"/>
      <c r="J426" s="336"/>
      <c r="K426" s="336"/>
      <c r="L426" s="336"/>
      <c r="M426" s="336"/>
      <c r="N426" s="336"/>
      <c r="O426" s="336"/>
      <c r="P426" s="336"/>
      <c r="Q426" s="336"/>
      <c r="R426" s="336"/>
      <c r="S426" s="362"/>
    </row>
    <row r="427" spans="1:19" s="345" customFormat="1">
      <c r="B427" s="282" t="s">
        <v>93</v>
      </c>
      <c r="C427" s="346"/>
      <c r="D427" s="338"/>
      <c r="E427" s="338"/>
      <c r="F427" s="338"/>
      <c r="G427" s="338"/>
      <c r="H427" s="338"/>
      <c r="I427" s="338"/>
      <c r="J427" s="338"/>
      <c r="K427" s="338"/>
      <c r="L427" s="338"/>
      <c r="M427" s="338"/>
      <c r="N427" s="338"/>
      <c r="O427" s="338"/>
      <c r="P427" s="338"/>
      <c r="Q427" s="338"/>
      <c r="R427" s="338"/>
      <c r="S427" s="339"/>
    </row>
    <row r="428" spans="1:19" s="409" customFormat="1" ht="12.75" customHeight="1">
      <c r="A428" s="581" t="s">
        <v>14</v>
      </c>
      <c r="B428" s="583" t="s">
        <v>3</v>
      </c>
      <c r="C428" s="581" t="s">
        <v>1</v>
      </c>
      <c r="D428" s="276" t="s">
        <v>199</v>
      </c>
      <c r="E428" s="276" t="s">
        <v>199</v>
      </c>
      <c r="F428" s="276" t="s">
        <v>199</v>
      </c>
      <c r="G428" s="276" t="s">
        <v>199</v>
      </c>
      <c r="H428" s="276" t="s">
        <v>199</v>
      </c>
      <c r="I428" s="276" t="s">
        <v>199</v>
      </c>
      <c r="J428" s="276" t="s">
        <v>199</v>
      </c>
      <c r="K428" s="276" t="s">
        <v>199</v>
      </c>
      <c r="L428" s="276" t="s">
        <v>199</v>
      </c>
      <c r="M428" s="276" t="s">
        <v>199</v>
      </c>
      <c r="N428" s="276" t="s">
        <v>199</v>
      </c>
      <c r="O428" s="276" t="s">
        <v>199</v>
      </c>
      <c r="P428" s="276" t="s">
        <v>199</v>
      </c>
      <c r="Q428" s="276" t="s">
        <v>199</v>
      </c>
      <c r="R428" s="276" t="s">
        <v>199</v>
      </c>
      <c r="S428" s="589" t="s">
        <v>0</v>
      </c>
    </row>
    <row r="429" spans="1:19" s="409" customFormat="1">
      <c r="A429" s="582"/>
      <c r="B429" s="583"/>
      <c r="C429" s="582"/>
      <c r="D429" s="274">
        <f>Dane!D15</f>
        <v>0</v>
      </c>
      <c r="E429" s="274">
        <f>Dane!E15</f>
        <v>1</v>
      </c>
      <c r="F429" s="274">
        <f>Dane!F15</f>
        <v>2</v>
      </c>
      <c r="G429" s="274">
        <f>Dane!G15</f>
        <v>3</v>
      </c>
      <c r="H429" s="274">
        <f>Dane!H15</f>
        <v>4</v>
      </c>
      <c r="I429" s="274">
        <f>Dane!I15</f>
        <v>5</v>
      </c>
      <c r="J429" s="274">
        <f>Dane!J15</f>
        <v>6</v>
      </c>
      <c r="K429" s="274">
        <f>Dane!K15</f>
        <v>7</v>
      </c>
      <c r="L429" s="274">
        <f>Dane!L15</f>
        <v>8</v>
      </c>
      <c r="M429" s="274">
        <f>Dane!M15</f>
        <v>9</v>
      </c>
      <c r="N429" s="274">
        <f>Dane!N15</f>
        <v>10</v>
      </c>
      <c r="O429" s="274">
        <f>Dane!O15</f>
        <v>11</v>
      </c>
      <c r="P429" s="274">
        <f>Dane!P15</f>
        <v>12</v>
      </c>
      <c r="Q429" s="274">
        <f>Dane!Q15</f>
        <v>13</v>
      </c>
      <c r="R429" s="274">
        <f>Dane!R15</f>
        <v>14</v>
      </c>
      <c r="S429" s="590"/>
    </row>
    <row r="430" spans="1:19" s="262" customFormat="1">
      <c r="A430" s="451">
        <v>1</v>
      </c>
      <c r="B430" s="294" t="s">
        <v>262</v>
      </c>
      <c r="C430" s="429" t="s">
        <v>6</v>
      </c>
      <c r="D430" s="215">
        <f>SUM(D431:D436)</f>
        <v>0</v>
      </c>
      <c r="E430" s="215">
        <f t="shared" ref="E430:R430" si="117">SUM(E431:E436)</f>
        <v>0</v>
      </c>
      <c r="F430" s="215">
        <f t="shared" si="117"/>
        <v>0</v>
      </c>
      <c r="G430" s="215">
        <f t="shared" si="117"/>
        <v>0</v>
      </c>
      <c r="H430" s="215">
        <f t="shared" si="117"/>
        <v>0</v>
      </c>
      <c r="I430" s="215">
        <f t="shared" si="117"/>
        <v>0</v>
      </c>
      <c r="J430" s="215">
        <f t="shared" si="117"/>
        <v>0</v>
      </c>
      <c r="K430" s="215">
        <f t="shared" si="117"/>
        <v>0</v>
      </c>
      <c r="L430" s="215">
        <f t="shared" si="117"/>
        <v>0</v>
      </c>
      <c r="M430" s="215">
        <f t="shared" si="117"/>
        <v>0</v>
      </c>
      <c r="N430" s="215">
        <f t="shared" si="117"/>
        <v>0</v>
      </c>
      <c r="O430" s="215">
        <f t="shared" si="117"/>
        <v>0</v>
      </c>
      <c r="P430" s="215">
        <f t="shared" si="117"/>
        <v>0</v>
      </c>
      <c r="Q430" s="215">
        <f t="shared" si="117"/>
        <v>0</v>
      </c>
      <c r="R430" s="215">
        <f t="shared" si="117"/>
        <v>0</v>
      </c>
      <c r="S430" s="259"/>
    </row>
    <row r="431" spans="1:19" s="22" customFormat="1">
      <c r="A431" s="451" t="s">
        <v>15</v>
      </c>
      <c r="B431" s="452" t="s">
        <v>251</v>
      </c>
      <c r="C431" s="429" t="s">
        <v>6</v>
      </c>
      <c r="D431" s="215">
        <f t="shared" ref="D431:R431" si="118">D383</f>
        <v>0</v>
      </c>
      <c r="E431" s="215">
        <f t="shared" si="118"/>
        <v>0</v>
      </c>
      <c r="F431" s="215">
        <f t="shared" si="118"/>
        <v>0</v>
      </c>
      <c r="G431" s="215">
        <f t="shared" si="118"/>
        <v>0</v>
      </c>
      <c r="H431" s="215">
        <f t="shared" si="118"/>
        <v>0</v>
      </c>
      <c r="I431" s="215">
        <f t="shared" si="118"/>
        <v>0</v>
      </c>
      <c r="J431" s="215">
        <f t="shared" si="118"/>
        <v>0</v>
      </c>
      <c r="K431" s="215">
        <f t="shared" si="118"/>
        <v>0</v>
      </c>
      <c r="L431" s="215">
        <f t="shared" si="118"/>
        <v>0</v>
      </c>
      <c r="M431" s="215">
        <f t="shared" si="118"/>
        <v>0</v>
      </c>
      <c r="N431" s="215">
        <f t="shared" si="118"/>
        <v>0</v>
      </c>
      <c r="O431" s="215">
        <f t="shared" si="118"/>
        <v>0</v>
      </c>
      <c r="P431" s="215">
        <f t="shared" si="118"/>
        <v>0</v>
      </c>
      <c r="Q431" s="215">
        <f t="shared" si="118"/>
        <v>0</v>
      </c>
      <c r="R431" s="215">
        <f t="shared" si="118"/>
        <v>0</v>
      </c>
      <c r="S431" s="259"/>
    </row>
    <row r="432" spans="1:19" s="22" customFormat="1">
      <c r="A432" s="451" t="s">
        <v>16</v>
      </c>
      <c r="B432" s="452" t="s">
        <v>254</v>
      </c>
      <c r="C432" s="429" t="s">
        <v>6</v>
      </c>
      <c r="D432" s="215">
        <f t="shared" ref="D432:R432" si="119">D384</f>
        <v>0</v>
      </c>
      <c r="E432" s="215">
        <f t="shared" si="119"/>
        <v>0</v>
      </c>
      <c r="F432" s="215">
        <f t="shared" si="119"/>
        <v>0</v>
      </c>
      <c r="G432" s="215">
        <f t="shared" si="119"/>
        <v>0</v>
      </c>
      <c r="H432" s="215">
        <f t="shared" si="119"/>
        <v>0</v>
      </c>
      <c r="I432" s="215">
        <f t="shared" si="119"/>
        <v>0</v>
      </c>
      <c r="J432" s="215">
        <f t="shared" si="119"/>
        <v>0</v>
      </c>
      <c r="K432" s="215">
        <f t="shared" si="119"/>
        <v>0</v>
      </c>
      <c r="L432" s="215">
        <f t="shared" si="119"/>
        <v>0</v>
      </c>
      <c r="M432" s="215">
        <f t="shared" si="119"/>
        <v>0</v>
      </c>
      <c r="N432" s="215">
        <f t="shared" si="119"/>
        <v>0</v>
      </c>
      <c r="O432" s="215">
        <f t="shared" si="119"/>
        <v>0</v>
      </c>
      <c r="P432" s="215">
        <f t="shared" si="119"/>
        <v>0</v>
      </c>
      <c r="Q432" s="215">
        <f t="shared" si="119"/>
        <v>0</v>
      </c>
      <c r="R432" s="215">
        <f t="shared" si="119"/>
        <v>0</v>
      </c>
      <c r="S432" s="259"/>
    </row>
    <row r="433" spans="1:19" s="22" customFormat="1" ht="21">
      <c r="A433" s="451" t="s">
        <v>17</v>
      </c>
      <c r="B433" s="452" t="s">
        <v>255</v>
      </c>
      <c r="C433" s="429" t="s">
        <v>6</v>
      </c>
      <c r="D433" s="215">
        <f t="shared" ref="D433:R433" si="120">D385</f>
        <v>0</v>
      </c>
      <c r="E433" s="215">
        <f t="shared" si="120"/>
        <v>0</v>
      </c>
      <c r="F433" s="215">
        <f t="shared" si="120"/>
        <v>0</v>
      </c>
      <c r="G433" s="215">
        <f t="shared" si="120"/>
        <v>0</v>
      </c>
      <c r="H433" s="215">
        <f t="shared" si="120"/>
        <v>0</v>
      </c>
      <c r="I433" s="215">
        <f t="shared" si="120"/>
        <v>0</v>
      </c>
      <c r="J433" s="215">
        <f t="shared" si="120"/>
        <v>0</v>
      </c>
      <c r="K433" s="215">
        <f t="shared" si="120"/>
        <v>0</v>
      </c>
      <c r="L433" s="215">
        <f t="shared" si="120"/>
        <v>0</v>
      </c>
      <c r="M433" s="215">
        <f t="shared" si="120"/>
        <v>0</v>
      </c>
      <c r="N433" s="215">
        <f t="shared" si="120"/>
        <v>0</v>
      </c>
      <c r="O433" s="215">
        <f t="shared" si="120"/>
        <v>0</v>
      </c>
      <c r="P433" s="215">
        <f t="shared" si="120"/>
        <v>0</v>
      </c>
      <c r="Q433" s="215">
        <f t="shared" si="120"/>
        <v>0</v>
      </c>
      <c r="R433" s="215">
        <f t="shared" si="120"/>
        <v>0</v>
      </c>
      <c r="S433" s="259"/>
    </row>
    <row r="434" spans="1:19" s="22" customFormat="1">
      <c r="A434" s="451" t="s">
        <v>18</v>
      </c>
      <c r="B434" s="452" t="s">
        <v>256</v>
      </c>
      <c r="C434" s="429" t="s">
        <v>6</v>
      </c>
      <c r="D434" s="215">
        <f t="shared" ref="D434:R434" si="121">D386</f>
        <v>0</v>
      </c>
      <c r="E434" s="215">
        <f t="shared" si="121"/>
        <v>0</v>
      </c>
      <c r="F434" s="215">
        <f t="shared" si="121"/>
        <v>0</v>
      </c>
      <c r="G434" s="215">
        <f t="shared" si="121"/>
        <v>0</v>
      </c>
      <c r="H434" s="215">
        <f t="shared" si="121"/>
        <v>0</v>
      </c>
      <c r="I434" s="215">
        <f t="shared" si="121"/>
        <v>0</v>
      </c>
      <c r="J434" s="215">
        <f t="shared" si="121"/>
        <v>0</v>
      </c>
      <c r="K434" s="215">
        <f t="shared" si="121"/>
        <v>0</v>
      </c>
      <c r="L434" s="215">
        <f t="shared" si="121"/>
        <v>0</v>
      </c>
      <c r="M434" s="215">
        <f t="shared" si="121"/>
        <v>0</v>
      </c>
      <c r="N434" s="215">
        <f t="shared" si="121"/>
        <v>0</v>
      </c>
      <c r="O434" s="215">
        <f t="shared" si="121"/>
        <v>0</v>
      </c>
      <c r="P434" s="215">
        <f t="shared" si="121"/>
        <v>0</v>
      </c>
      <c r="Q434" s="215">
        <f t="shared" si="121"/>
        <v>0</v>
      </c>
      <c r="R434" s="215">
        <f t="shared" si="121"/>
        <v>0</v>
      </c>
      <c r="S434" s="259"/>
    </row>
    <row r="435" spans="1:19" s="22" customFormat="1">
      <c r="A435" s="451" t="s">
        <v>19</v>
      </c>
      <c r="B435" s="345" t="s">
        <v>257</v>
      </c>
      <c r="C435" s="429" t="s">
        <v>6</v>
      </c>
      <c r="D435" s="215">
        <f t="shared" ref="D435:R435" si="122">D387</f>
        <v>0</v>
      </c>
      <c r="E435" s="215">
        <f t="shared" si="122"/>
        <v>0</v>
      </c>
      <c r="F435" s="215">
        <f t="shared" si="122"/>
        <v>0</v>
      </c>
      <c r="G435" s="215">
        <f t="shared" si="122"/>
        <v>0</v>
      </c>
      <c r="H435" s="215">
        <f t="shared" si="122"/>
        <v>0</v>
      </c>
      <c r="I435" s="215">
        <f t="shared" si="122"/>
        <v>0</v>
      </c>
      <c r="J435" s="215">
        <f t="shared" si="122"/>
        <v>0</v>
      </c>
      <c r="K435" s="215">
        <f t="shared" si="122"/>
        <v>0</v>
      </c>
      <c r="L435" s="215">
        <f t="shared" si="122"/>
        <v>0</v>
      </c>
      <c r="M435" s="215">
        <f t="shared" si="122"/>
        <v>0</v>
      </c>
      <c r="N435" s="215">
        <f t="shared" si="122"/>
        <v>0</v>
      </c>
      <c r="O435" s="215">
        <f t="shared" si="122"/>
        <v>0</v>
      </c>
      <c r="P435" s="215">
        <f t="shared" si="122"/>
        <v>0</v>
      </c>
      <c r="Q435" s="215">
        <f t="shared" si="122"/>
        <v>0</v>
      </c>
      <c r="R435" s="215">
        <f t="shared" si="122"/>
        <v>0</v>
      </c>
      <c r="S435" s="259"/>
    </row>
    <row r="436" spans="1:19" s="22" customFormat="1">
      <c r="A436" s="451" t="s">
        <v>20</v>
      </c>
      <c r="B436" s="452" t="s">
        <v>81</v>
      </c>
      <c r="C436" s="429" t="s">
        <v>6</v>
      </c>
      <c r="D436" s="215">
        <f t="shared" ref="D436:R436" si="123">D388</f>
        <v>0</v>
      </c>
      <c r="E436" s="215">
        <f t="shared" si="123"/>
        <v>0</v>
      </c>
      <c r="F436" s="215">
        <f t="shared" si="123"/>
        <v>0</v>
      </c>
      <c r="G436" s="215">
        <f t="shared" si="123"/>
        <v>0</v>
      </c>
      <c r="H436" s="215">
        <f t="shared" si="123"/>
        <v>0</v>
      </c>
      <c r="I436" s="215">
        <f t="shared" si="123"/>
        <v>0</v>
      </c>
      <c r="J436" s="215">
        <f t="shared" si="123"/>
        <v>0</v>
      </c>
      <c r="K436" s="215">
        <f t="shared" si="123"/>
        <v>0</v>
      </c>
      <c r="L436" s="215">
        <f t="shared" si="123"/>
        <v>0</v>
      </c>
      <c r="M436" s="215">
        <f t="shared" si="123"/>
        <v>0</v>
      </c>
      <c r="N436" s="215">
        <f t="shared" si="123"/>
        <v>0</v>
      </c>
      <c r="O436" s="215">
        <f t="shared" si="123"/>
        <v>0</v>
      </c>
      <c r="P436" s="215">
        <f t="shared" si="123"/>
        <v>0</v>
      </c>
      <c r="Q436" s="215">
        <f t="shared" si="123"/>
        <v>0</v>
      </c>
      <c r="R436" s="215">
        <f t="shared" si="123"/>
        <v>0</v>
      </c>
      <c r="S436" s="259"/>
    </row>
    <row r="437" spans="1:19" s="262" customFormat="1">
      <c r="A437" s="475">
        <v>2</v>
      </c>
      <c r="B437" s="294" t="s">
        <v>76</v>
      </c>
      <c r="C437" s="430" t="s">
        <v>6</v>
      </c>
      <c r="D437" s="233">
        <f>SUM(D438:D441)</f>
        <v>0</v>
      </c>
      <c r="E437" s="233">
        <f t="shared" ref="E437:R437" si="124">SUM(E438:E441)</f>
        <v>0</v>
      </c>
      <c r="F437" s="233">
        <f t="shared" si="124"/>
        <v>0</v>
      </c>
      <c r="G437" s="233">
        <f t="shared" si="124"/>
        <v>0</v>
      </c>
      <c r="H437" s="233">
        <f t="shared" si="124"/>
        <v>0</v>
      </c>
      <c r="I437" s="233">
        <f t="shared" si="124"/>
        <v>0</v>
      </c>
      <c r="J437" s="233">
        <f t="shared" si="124"/>
        <v>0</v>
      </c>
      <c r="K437" s="233">
        <f t="shared" si="124"/>
        <v>0</v>
      </c>
      <c r="L437" s="233">
        <f t="shared" si="124"/>
        <v>0</v>
      </c>
      <c r="M437" s="233">
        <f t="shared" si="124"/>
        <v>0</v>
      </c>
      <c r="N437" s="233">
        <f t="shared" si="124"/>
        <v>0</v>
      </c>
      <c r="O437" s="233">
        <f t="shared" si="124"/>
        <v>0</v>
      </c>
      <c r="P437" s="233">
        <f t="shared" si="124"/>
        <v>0</v>
      </c>
      <c r="Q437" s="233">
        <f t="shared" si="124"/>
        <v>0</v>
      </c>
      <c r="R437" s="233">
        <f t="shared" si="124"/>
        <v>0</v>
      </c>
      <c r="S437" s="260"/>
    </row>
    <row r="438" spans="1:19" s="22" customFormat="1">
      <c r="A438" s="451" t="s">
        <v>68</v>
      </c>
      <c r="B438" s="285"/>
      <c r="C438" s="429" t="s">
        <v>6</v>
      </c>
      <c r="D438" s="214"/>
      <c r="E438" s="214"/>
      <c r="F438" s="214"/>
      <c r="G438" s="214"/>
      <c r="H438" s="214"/>
      <c r="I438" s="214"/>
      <c r="J438" s="214"/>
      <c r="K438" s="214"/>
      <c r="L438" s="214"/>
      <c r="M438" s="214"/>
      <c r="N438" s="214"/>
      <c r="O438" s="214"/>
      <c r="P438" s="214"/>
      <c r="Q438" s="214"/>
      <c r="R438" s="214"/>
      <c r="S438" s="64"/>
    </row>
    <row r="439" spans="1:19" s="22" customFormat="1">
      <c r="A439" s="451" t="s">
        <v>69</v>
      </c>
      <c r="B439" s="285"/>
      <c r="C439" s="429" t="s">
        <v>6</v>
      </c>
      <c r="D439" s="214"/>
      <c r="E439" s="214"/>
      <c r="F439" s="214"/>
      <c r="G439" s="214"/>
      <c r="H439" s="214"/>
      <c r="I439" s="214"/>
      <c r="J439" s="214"/>
      <c r="K439" s="214"/>
      <c r="L439" s="214"/>
      <c r="M439" s="214"/>
      <c r="N439" s="214"/>
      <c r="O439" s="214"/>
      <c r="P439" s="214"/>
      <c r="Q439" s="214"/>
      <c r="R439" s="214"/>
      <c r="S439" s="64"/>
    </row>
    <row r="440" spans="1:19" s="22" customFormat="1">
      <c r="A440" s="451" t="s">
        <v>70</v>
      </c>
      <c r="B440" s="285"/>
      <c r="C440" s="429" t="s">
        <v>6</v>
      </c>
      <c r="D440" s="214"/>
      <c r="E440" s="214"/>
      <c r="F440" s="214"/>
      <c r="G440" s="214"/>
      <c r="H440" s="214"/>
      <c r="I440" s="214"/>
      <c r="J440" s="214"/>
      <c r="K440" s="214"/>
      <c r="L440" s="214"/>
      <c r="M440" s="214"/>
      <c r="N440" s="214"/>
      <c r="O440" s="214"/>
      <c r="P440" s="214"/>
      <c r="Q440" s="214"/>
      <c r="R440" s="214"/>
      <c r="S440" s="64"/>
    </row>
    <row r="441" spans="1:19" s="22" customFormat="1">
      <c r="A441" s="451" t="s">
        <v>186</v>
      </c>
      <c r="B441" s="285"/>
      <c r="C441" s="429" t="s">
        <v>6</v>
      </c>
      <c r="D441" s="214"/>
      <c r="E441" s="214"/>
      <c r="F441" s="214"/>
      <c r="G441" s="214"/>
      <c r="H441" s="214"/>
      <c r="I441" s="214"/>
      <c r="J441" s="214"/>
      <c r="K441" s="214"/>
      <c r="L441" s="214"/>
      <c r="M441" s="214"/>
      <c r="N441" s="214"/>
      <c r="O441" s="214"/>
      <c r="P441" s="214"/>
      <c r="Q441" s="214"/>
      <c r="R441" s="214"/>
      <c r="S441" s="64"/>
    </row>
    <row r="442" spans="1:19" s="262" customFormat="1">
      <c r="A442" s="475">
        <v>3</v>
      </c>
      <c r="B442" s="294" t="s">
        <v>75</v>
      </c>
      <c r="C442" s="429" t="s">
        <v>6</v>
      </c>
      <c r="D442" s="233">
        <f>SUM(D443:D446)</f>
        <v>0</v>
      </c>
      <c r="E442" s="233">
        <f t="shared" ref="E442:R442" si="125">SUM(E443:E446)</f>
        <v>0</v>
      </c>
      <c r="F442" s="233">
        <f t="shared" si="125"/>
        <v>0</v>
      </c>
      <c r="G442" s="233">
        <f t="shared" si="125"/>
        <v>0</v>
      </c>
      <c r="H442" s="233">
        <f t="shared" si="125"/>
        <v>0</v>
      </c>
      <c r="I442" s="233">
        <f t="shared" si="125"/>
        <v>0</v>
      </c>
      <c r="J442" s="233">
        <f t="shared" si="125"/>
        <v>0</v>
      </c>
      <c r="K442" s="233">
        <f t="shared" si="125"/>
        <v>0</v>
      </c>
      <c r="L442" s="233">
        <f t="shared" si="125"/>
        <v>0</v>
      </c>
      <c r="M442" s="233">
        <f t="shared" si="125"/>
        <v>0</v>
      </c>
      <c r="N442" s="233">
        <f t="shared" si="125"/>
        <v>0</v>
      </c>
      <c r="O442" s="233">
        <f t="shared" si="125"/>
        <v>0</v>
      </c>
      <c r="P442" s="233">
        <f t="shared" si="125"/>
        <v>0</v>
      </c>
      <c r="Q442" s="233">
        <f t="shared" si="125"/>
        <v>0</v>
      </c>
      <c r="R442" s="233">
        <f t="shared" si="125"/>
        <v>0</v>
      </c>
      <c r="S442" s="260"/>
    </row>
    <row r="443" spans="1:19" s="22" customFormat="1">
      <c r="A443" s="451" t="s">
        <v>78</v>
      </c>
      <c r="B443" s="285"/>
      <c r="C443" s="429" t="s">
        <v>6</v>
      </c>
      <c r="D443" s="214"/>
      <c r="E443" s="214"/>
      <c r="F443" s="214"/>
      <c r="G443" s="214"/>
      <c r="H443" s="214"/>
      <c r="I443" s="214"/>
      <c r="J443" s="214"/>
      <c r="K443" s="214"/>
      <c r="L443" s="214"/>
      <c r="M443" s="214"/>
      <c r="N443" s="214"/>
      <c r="O443" s="214"/>
      <c r="P443" s="214"/>
      <c r="Q443" s="214"/>
      <c r="R443" s="214"/>
      <c r="S443" s="64"/>
    </row>
    <row r="444" spans="1:19" s="22" customFormat="1">
      <c r="A444" s="451" t="s">
        <v>79</v>
      </c>
      <c r="B444" s="285"/>
      <c r="C444" s="429" t="s">
        <v>6</v>
      </c>
      <c r="D444" s="214"/>
      <c r="E444" s="214"/>
      <c r="F444" s="214"/>
      <c r="G444" s="214"/>
      <c r="H444" s="214"/>
      <c r="I444" s="214"/>
      <c r="J444" s="214"/>
      <c r="K444" s="214"/>
      <c r="L444" s="214"/>
      <c r="M444" s="214"/>
      <c r="N444" s="214"/>
      <c r="O444" s="214"/>
      <c r="P444" s="214"/>
      <c r="Q444" s="214"/>
      <c r="R444" s="214"/>
      <c r="S444" s="64"/>
    </row>
    <row r="445" spans="1:19" s="22" customFormat="1">
      <c r="A445" s="451" t="s">
        <v>80</v>
      </c>
      <c r="B445" s="285"/>
      <c r="C445" s="429" t="s">
        <v>6</v>
      </c>
      <c r="D445" s="214"/>
      <c r="E445" s="214"/>
      <c r="F445" s="214"/>
      <c r="G445" s="214"/>
      <c r="H445" s="214"/>
      <c r="I445" s="214"/>
      <c r="J445" s="214"/>
      <c r="K445" s="214"/>
      <c r="L445" s="214"/>
      <c r="M445" s="214"/>
      <c r="N445" s="214"/>
      <c r="O445" s="214"/>
      <c r="P445" s="214"/>
      <c r="Q445" s="214"/>
      <c r="R445" s="214"/>
      <c r="S445" s="64"/>
    </row>
    <row r="446" spans="1:19" s="22" customFormat="1">
      <c r="A446" s="451" t="s">
        <v>186</v>
      </c>
      <c r="B446" s="285"/>
      <c r="C446" s="429" t="s">
        <v>6</v>
      </c>
      <c r="D446" s="214"/>
      <c r="E446" s="214"/>
      <c r="F446" s="214"/>
      <c r="G446" s="214"/>
      <c r="H446" s="214"/>
      <c r="I446" s="214"/>
      <c r="J446" s="214"/>
      <c r="K446" s="214"/>
      <c r="L446" s="214"/>
      <c r="M446" s="214"/>
      <c r="N446" s="214"/>
      <c r="O446" s="214"/>
      <c r="P446" s="214"/>
      <c r="Q446" s="214"/>
      <c r="R446" s="214"/>
      <c r="S446" s="64"/>
    </row>
    <row r="447" spans="1:19" s="262" customFormat="1">
      <c r="A447" s="475">
        <v>4</v>
      </c>
      <c r="B447" s="294" t="s">
        <v>86</v>
      </c>
      <c r="C447" s="429" t="s">
        <v>6</v>
      </c>
      <c r="D447" s="233">
        <f>SUM(D448:D451)</f>
        <v>0</v>
      </c>
      <c r="E447" s="233">
        <f t="shared" ref="E447:R447" si="126">SUM(E448:E451)</f>
        <v>0</v>
      </c>
      <c r="F447" s="233">
        <f t="shared" si="126"/>
        <v>0</v>
      </c>
      <c r="G447" s="233">
        <f t="shared" si="126"/>
        <v>0</v>
      </c>
      <c r="H447" s="233">
        <f t="shared" si="126"/>
        <v>0</v>
      </c>
      <c r="I447" s="233">
        <f t="shared" si="126"/>
        <v>0</v>
      </c>
      <c r="J447" s="233">
        <f t="shared" si="126"/>
        <v>0</v>
      </c>
      <c r="K447" s="233">
        <f t="shared" si="126"/>
        <v>0</v>
      </c>
      <c r="L447" s="233">
        <f t="shared" si="126"/>
        <v>0</v>
      </c>
      <c r="M447" s="233">
        <f t="shared" si="126"/>
        <v>0</v>
      </c>
      <c r="N447" s="233">
        <f t="shared" si="126"/>
        <v>0</v>
      </c>
      <c r="O447" s="233">
        <f t="shared" si="126"/>
        <v>0</v>
      </c>
      <c r="P447" s="233">
        <f t="shared" si="126"/>
        <v>0</v>
      </c>
      <c r="Q447" s="233">
        <f t="shared" si="126"/>
        <v>0</v>
      </c>
      <c r="R447" s="233">
        <f t="shared" si="126"/>
        <v>0</v>
      </c>
      <c r="S447" s="260"/>
    </row>
    <row r="448" spans="1:19" s="22" customFormat="1">
      <c r="A448" s="451" t="s">
        <v>34</v>
      </c>
      <c r="B448" s="474"/>
      <c r="C448" s="429" t="s">
        <v>6</v>
      </c>
      <c r="D448" s="261"/>
      <c r="E448" s="261"/>
      <c r="F448" s="261"/>
      <c r="G448" s="261"/>
      <c r="H448" s="261"/>
      <c r="I448" s="261"/>
      <c r="J448" s="261"/>
      <c r="K448" s="261"/>
      <c r="L448" s="261"/>
      <c r="M448" s="261"/>
      <c r="N448" s="261"/>
      <c r="O448" s="261"/>
      <c r="P448" s="261"/>
      <c r="Q448" s="261"/>
      <c r="R448" s="261"/>
      <c r="S448" s="67"/>
    </row>
    <row r="449" spans="1:19" s="22" customFormat="1">
      <c r="A449" s="451" t="s">
        <v>35</v>
      </c>
      <c r="B449" s="474"/>
      <c r="C449" s="429" t="s">
        <v>6</v>
      </c>
      <c r="D449" s="261"/>
      <c r="E449" s="261"/>
      <c r="F449" s="261"/>
      <c r="G449" s="261"/>
      <c r="H449" s="261"/>
      <c r="I449" s="261"/>
      <c r="J449" s="261"/>
      <c r="K449" s="261"/>
      <c r="L449" s="261"/>
      <c r="M449" s="261"/>
      <c r="N449" s="261"/>
      <c r="O449" s="261"/>
      <c r="P449" s="261"/>
      <c r="Q449" s="261"/>
      <c r="R449" s="261"/>
      <c r="S449" s="67"/>
    </row>
    <row r="450" spans="1:19" s="22" customFormat="1">
      <c r="A450" s="451" t="s">
        <v>36</v>
      </c>
      <c r="B450" s="474"/>
      <c r="C450" s="429" t="s">
        <v>6</v>
      </c>
      <c r="D450" s="261"/>
      <c r="E450" s="261"/>
      <c r="F450" s="261"/>
      <c r="G450" s="261"/>
      <c r="H450" s="261"/>
      <c r="I450" s="261"/>
      <c r="J450" s="261"/>
      <c r="K450" s="261"/>
      <c r="L450" s="261"/>
      <c r="M450" s="261"/>
      <c r="N450" s="261"/>
      <c r="O450" s="261"/>
      <c r="P450" s="261"/>
      <c r="Q450" s="261"/>
      <c r="R450" s="261"/>
      <c r="S450" s="67"/>
    </row>
    <row r="451" spans="1:19" s="22" customFormat="1">
      <c r="A451" s="451" t="s">
        <v>186</v>
      </c>
      <c r="B451" s="474"/>
      <c r="C451" s="429" t="s">
        <v>6</v>
      </c>
      <c r="D451" s="261"/>
      <c r="E451" s="261"/>
      <c r="F451" s="261"/>
      <c r="G451" s="261"/>
      <c r="H451" s="261"/>
      <c r="I451" s="261"/>
      <c r="J451" s="261"/>
      <c r="K451" s="261"/>
      <c r="L451" s="261"/>
      <c r="M451" s="261"/>
      <c r="N451" s="261"/>
      <c r="O451" s="261"/>
      <c r="P451" s="261"/>
      <c r="Q451" s="261"/>
      <c r="R451" s="261"/>
      <c r="S451" s="67"/>
    </row>
    <row r="452" spans="1:19" s="262" customFormat="1" ht="21">
      <c r="A452" s="451">
        <v>5</v>
      </c>
      <c r="B452" s="294" t="s">
        <v>263</v>
      </c>
      <c r="C452" s="429" t="s">
        <v>6</v>
      </c>
      <c r="D452" s="233">
        <f>SUM(D453:D454)</f>
        <v>0</v>
      </c>
      <c r="E452" s="233">
        <f t="shared" ref="E452:R452" si="127">SUM(E453:E454)</f>
        <v>0</v>
      </c>
      <c r="F452" s="233">
        <f t="shared" si="127"/>
        <v>0</v>
      </c>
      <c r="G452" s="233">
        <f t="shared" si="127"/>
        <v>0</v>
      </c>
      <c r="H452" s="233">
        <f t="shared" si="127"/>
        <v>0</v>
      </c>
      <c r="I452" s="233">
        <f t="shared" si="127"/>
        <v>0</v>
      </c>
      <c r="J452" s="233">
        <f t="shared" si="127"/>
        <v>0</v>
      </c>
      <c r="K452" s="233">
        <f t="shared" si="127"/>
        <v>0</v>
      </c>
      <c r="L452" s="233">
        <f t="shared" si="127"/>
        <v>0</v>
      </c>
      <c r="M452" s="233">
        <f t="shared" si="127"/>
        <v>0</v>
      </c>
      <c r="N452" s="233">
        <f t="shared" si="127"/>
        <v>0</v>
      </c>
      <c r="O452" s="233">
        <f t="shared" si="127"/>
        <v>0</v>
      </c>
      <c r="P452" s="233">
        <f t="shared" si="127"/>
        <v>0</v>
      </c>
      <c r="Q452" s="233">
        <f t="shared" si="127"/>
        <v>0</v>
      </c>
      <c r="R452" s="233">
        <f t="shared" si="127"/>
        <v>0</v>
      </c>
      <c r="S452" s="260"/>
    </row>
    <row r="453" spans="1:19" s="22" customFormat="1">
      <c r="A453" s="451" t="s">
        <v>84</v>
      </c>
      <c r="B453" s="474"/>
      <c r="C453" s="429" t="s">
        <v>6</v>
      </c>
      <c r="D453" s="261"/>
      <c r="E453" s="261"/>
      <c r="F453" s="261"/>
      <c r="G453" s="261"/>
      <c r="H453" s="261"/>
      <c r="I453" s="261"/>
      <c r="J453" s="261"/>
      <c r="K453" s="261"/>
      <c r="L453" s="261"/>
      <c r="M453" s="261"/>
      <c r="N453" s="261"/>
      <c r="O453" s="261"/>
      <c r="P453" s="261"/>
      <c r="Q453" s="261"/>
      <c r="R453" s="261"/>
      <c r="S453" s="67"/>
    </row>
    <row r="454" spans="1:19" s="22" customFormat="1">
      <c r="A454" s="451" t="s">
        <v>186</v>
      </c>
      <c r="B454" s="285"/>
      <c r="C454" s="429" t="s">
        <v>6</v>
      </c>
      <c r="D454" s="214"/>
      <c r="E454" s="214"/>
      <c r="F454" s="214"/>
      <c r="G454" s="214"/>
      <c r="H454" s="214"/>
      <c r="I454" s="214"/>
      <c r="J454" s="214"/>
      <c r="K454" s="214"/>
      <c r="L454" s="214"/>
      <c r="M454" s="214"/>
      <c r="N454" s="214"/>
      <c r="O454" s="214"/>
      <c r="P454" s="214"/>
      <c r="Q454" s="214"/>
      <c r="R454" s="214"/>
      <c r="S454" s="64"/>
    </row>
    <row r="455" spans="1:19" s="262" customFormat="1">
      <c r="A455" s="475">
        <v>6</v>
      </c>
      <c r="B455" s="294" t="s">
        <v>100</v>
      </c>
      <c r="C455" s="430" t="s">
        <v>6</v>
      </c>
      <c r="D455" s="233">
        <f>D430+D437+D442+D447+D452</f>
        <v>0</v>
      </c>
      <c r="E455" s="233">
        <f t="shared" ref="E455:R455" si="128">E430+E437+E442+E447+E452</f>
        <v>0</v>
      </c>
      <c r="F455" s="233">
        <f t="shared" si="128"/>
        <v>0</v>
      </c>
      <c r="G455" s="233">
        <f t="shared" si="128"/>
        <v>0</v>
      </c>
      <c r="H455" s="233">
        <f t="shared" si="128"/>
        <v>0</v>
      </c>
      <c r="I455" s="233">
        <f t="shared" si="128"/>
        <v>0</v>
      </c>
      <c r="J455" s="233">
        <f t="shared" si="128"/>
        <v>0</v>
      </c>
      <c r="K455" s="233">
        <f t="shared" si="128"/>
        <v>0</v>
      </c>
      <c r="L455" s="233">
        <f t="shared" si="128"/>
        <v>0</v>
      </c>
      <c r="M455" s="233">
        <f t="shared" si="128"/>
        <v>0</v>
      </c>
      <c r="N455" s="233">
        <f t="shared" si="128"/>
        <v>0</v>
      </c>
      <c r="O455" s="233">
        <f t="shared" si="128"/>
        <v>0</v>
      </c>
      <c r="P455" s="233">
        <f t="shared" si="128"/>
        <v>0</v>
      </c>
      <c r="Q455" s="233">
        <f t="shared" si="128"/>
        <v>0</v>
      </c>
      <c r="R455" s="233">
        <f t="shared" si="128"/>
        <v>0</v>
      </c>
      <c r="S455" s="260"/>
    </row>
    <row r="456" spans="1:19" s="265" customFormat="1">
      <c r="A456" s="429">
        <v>7</v>
      </c>
      <c r="B456" s="379" t="s">
        <v>12</v>
      </c>
      <c r="C456" s="429" t="s">
        <v>7</v>
      </c>
      <c r="D456" s="264">
        <f>Dane!D18</f>
        <v>1</v>
      </c>
      <c r="E456" s="264">
        <f>Dane!E18</f>
        <v>0.95238095238095233</v>
      </c>
      <c r="F456" s="264">
        <f>Dane!F18</f>
        <v>0.90702947845804982</v>
      </c>
      <c r="G456" s="264">
        <f>Dane!G18</f>
        <v>0.86383759853147601</v>
      </c>
      <c r="H456" s="264">
        <f>Dane!H18</f>
        <v>0.82270247479188197</v>
      </c>
      <c r="I456" s="264">
        <f>Dane!I18</f>
        <v>0.78352616646845896</v>
      </c>
      <c r="J456" s="264">
        <f>Dane!J18</f>
        <v>0.74621539663662761</v>
      </c>
      <c r="K456" s="264">
        <f>Dane!K18</f>
        <v>0.71068133013012147</v>
      </c>
      <c r="L456" s="264">
        <f>Dane!L18</f>
        <v>0.67683936202868722</v>
      </c>
      <c r="M456" s="264">
        <f>Dane!M18</f>
        <v>0.64460891621779726</v>
      </c>
      <c r="N456" s="264">
        <f>Dane!N18</f>
        <v>0.61391325354075932</v>
      </c>
      <c r="O456" s="264">
        <f>Dane!O18</f>
        <v>0.5846792890864374</v>
      </c>
      <c r="P456" s="264">
        <f>Dane!P18</f>
        <v>0.5568374181775595</v>
      </c>
      <c r="Q456" s="264">
        <f>Dane!Q18</f>
        <v>0.53032135064529462</v>
      </c>
      <c r="R456" s="264">
        <f>Dane!R18</f>
        <v>0.50506795299551888</v>
      </c>
      <c r="S456" s="259"/>
    </row>
    <row r="457" spans="1:19" s="262" customFormat="1">
      <c r="A457" s="475">
        <v>8</v>
      </c>
      <c r="B457" s="294" t="s">
        <v>83</v>
      </c>
      <c r="C457" s="430" t="s">
        <v>6</v>
      </c>
      <c r="D457" s="233">
        <f>D455*D456</f>
        <v>0</v>
      </c>
      <c r="E457" s="233">
        <f t="shared" ref="E457:R457" si="129">E455*E456</f>
        <v>0</v>
      </c>
      <c r="F457" s="233">
        <f t="shared" si="129"/>
        <v>0</v>
      </c>
      <c r="G457" s="233">
        <f t="shared" si="129"/>
        <v>0</v>
      </c>
      <c r="H457" s="233">
        <f t="shared" si="129"/>
        <v>0</v>
      </c>
      <c r="I457" s="233">
        <f t="shared" si="129"/>
        <v>0</v>
      </c>
      <c r="J457" s="233">
        <f t="shared" si="129"/>
        <v>0</v>
      </c>
      <c r="K457" s="233">
        <f t="shared" si="129"/>
        <v>0</v>
      </c>
      <c r="L457" s="233">
        <f t="shared" si="129"/>
        <v>0</v>
      </c>
      <c r="M457" s="233">
        <f t="shared" si="129"/>
        <v>0</v>
      </c>
      <c r="N457" s="233">
        <f t="shared" si="129"/>
        <v>0</v>
      </c>
      <c r="O457" s="233">
        <f t="shared" si="129"/>
        <v>0</v>
      </c>
      <c r="P457" s="233">
        <f t="shared" si="129"/>
        <v>0</v>
      </c>
      <c r="Q457" s="233">
        <f t="shared" si="129"/>
        <v>0</v>
      </c>
      <c r="R457" s="233">
        <f t="shared" si="129"/>
        <v>0</v>
      </c>
      <c r="S457" s="259"/>
    </row>
    <row r="458" spans="1:19" s="22" customFormat="1">
      <c r="A458" s="451">
        <v>9</v>
      </c>
      <c r="B458" s="488" t="s">
        <v>85</v>
      </c>
      <c r="C458" s="429" t="s">
        <v>6</v>
      </c>
      <c r="D458" s="233">
        <f>SUM(D457:R457)</f>
        <v>0</v>
      </c>
      <c r="E458" s="338"/>
      <c r="F458" s="338"/>
      <c r="G458" s="338"/>
      <c r="H458" s="338"/>
      <c r="I458" s="338"/>
      <c r="J458" s="338"/>
      <c r="K458" s="338"/>
      <c r="L458" s="338"/>
      <c r="M458" s="338"/>
      <c r="N458" s="338"/>
      <c r="O458" s="338"/>
      <c r="P458" s="338"/>
      <c r="Q458" s="338"/>
      <c r="R458" s="338"/>
      <c r="S458" s="338"/>
    </row>
    <row r="459" spans="1:19" s="22" customFormat="1">
      <c r="A459" s="451">
        <v>10</v>
      </c>
      <c r="B459" s="294" t="s">
        <v>264</v>
      </c>
      <c r="C459" s="429" t="s">
        <v>7</v>
      </c>
      <c r="D459" s="258" t="e">
        <f>IRR(D455:R455)</f>
        <v>#NUM!</v>
      </c>
      <c r="E459" s="338"/>
      <c r="F459" s="338"/>
      <c r="G459" s="338"/>
      <c r="H459" s="338"/>
      <c r="I459" s="338"/>
      <c r="J459" s="338"/>
      <c r="K459" s="338"/>
      <c r="L459" s="338"/>
      <c r="M459" s="338"/>
      <c r="N459" s="338"/>
      <c r="O459" s="338"/>
      <c r="P459" s="338"/>
      <c r="Q459" s="338"/>
      <c r="R459" s="338"/>
      <c r="S459" s="338"/>
    </row>
    <row r="460" spans="1:19" s="345" customFormat="1" ht="11.25" thickBot="1">
      <c r="C460" s="346"/>
      <c r="D460" s="338"/>
      <c r="E460" s="338"/>
      <c r="F460" s="338"/>
      <c r="G460" s="338"/>
      <c r="H460" s="338"/>
      <c r="I460" s="338"/>
      <c r="J460" s="338"/>
      <c r="K460" s="338"/>
      <c r="L460" s="338"/>
      <c r="M460" s="338"/>
      <c r="N460" s="338"/>
      <c r="O460" s="338"/>
      <c r="P460" s="338"/>
      <c r="Q460" s="338"/>
      <c r="R460" s="338"/>
      <c r="S460" s="338"/>
    </row>
    <row r="461" spans="1:19" s="331" customFormat="1" ht="30" customHeight="1" thickBot="1">
      <c r="A461" s="361"/>
      <c r="B461" s="522" t="s">
        <v>196</v>
      </c>
      <c r="C461" s="523"/>
      <c r="D461" s="525"/>
      <c r="E461" s="336"/>
      <c r="F461" s="336"/>
      <c r="G461" s="336"/>
      <c r="H461" s="336"/>
      <c r="I461" s="336"/>
      <c r="J461" s="336"/>
      <c r="K461" s="336"/>
      <c r="L461" s="336"/>
      <c r="M461" s="336"/>
      <c r="N461" s="336"/>
      <c r="O461" s="336"/>
      <c r="P461" s="336"/>
      <c r="Q461" s="336"/>
      <c r="R461" s="336"/>
      <c r="S461" s="362"/>
    </row>
    <row r="462" spans="1:19" s="345" customFormat="1">
      <c r="B462" s="282" t="s">
        <v>94</v>
      </c>
      <c r="C462" s="346"/>
      <c r="D462" s="338"/>
      <c r="E462" s="338"/>
      <c r="F462" s="338"/>
      <c r="G462" s="338"/>
      <c r="H462" s="338"/>
      <c r="I462" s="338"/>
      <c r="J462" s="338"/>
      <c r="K462" s="338"/>
      <c r="L462" s="338"/>
      <c r="M462" s="338"/>
      <c r="N462" s="338"/>
      <c r="O462" s="338"/>
      <c r="P462" s="338"/>
      <c r="Q462" s="338"/>
      <c r="R462" s="338"/>
      <c r="S462" s="339"/>
    </row>
    <row r="463" spans="1:19" s="409" customFormat="1" ht="12.75" customHeight="1">
      <c r="A463" s="581" t="s">
        <v>14</v>
      </c>
      <c r="B463" s="583" t="s">
        <v>3</v>
      </c>
      <c r="C463" s="581" t="s">
        <v>1</v>
      </c>
      <c r="D463" s="276" t="s">
        <v>199</v>
      </c>
      <c r="E463" s="276" t="s">
        <v>199</v>
      </c>
      <c r="F463" s="276" t="s">
        <v>199</v>
      </c>
      <c r="G463" s="276" t="s">
        <v>199</v>
      </c>
      <c r="H463" s="276" t="s">
        <v>199</v>
      </c>
      <c r="I463" s="276" t="s">
        <v>199</v>
      </c>
      <c r="J463" s="276" t="s">
        <v>199</v>
      </c>
      <c r="K463" s="276" t="s">
        <v>199</v>
      </c>
      <c r="L463" s="276" t="s">
        <v>199</v>
      </c>
      <c r="M463" s="276" t="s">
        <v>199</v>
      </c>
      <c r="N463" s="276" t="s">
        <v>199</v>
      </c>
      <c r="O463" s="276" t="s">
        <v>199</v>
      </c>
      <c r="P463" s="276" t="s">
        <v>199</v>
      </c>
      <c r="Q463" s="276" t="s">
        <v>199</v>
      </c>
      <c r="R463" s="276" t="s">
        <v>199</v>
      </c>
      <c r="S463" s="589" t="s">
        <v>0</v>
      </c>
    </row>
    <row r="464" spans="1:19" s="409" customFormat="1">
      <c r="A464" s="582"/>
      <c r="B464" s="583"/>
      <c r="C464" s="582"/>
      <c r="D464" s="274">
        <f>Dane!D15</f>
        <v>0</v>
      </c>
      <c r="E464" s="274">
        <f>Dane!E15</f>
        <v>1</v>
      </c>
      <c r="F464" s="274">
        <f>Dane!F15</f>
        <v>2</v>
      </c>
      <c r="G464" s="274">
        <f>Dane!G15</f>
        <v>3</v>
      </c>
      <c r="H464" s="274">
        <f>Dane!H15</f>
        <v>4</v>
      </c>
      <c r="I464" s="274">
        <f>Dane!I15</f>
        <v>5</v>
      </c>
      <c r="J464" s="274">
        <f>Dane!J15</f>
        <v>6</v>
      </c>
      <c r="K464" s="274">
        <f>Dane!K15</f>
        <v>7</v>
      </c>
      <c r="L464" s="274">
        <f>Dane!L15</f>
        <v>8</v>
      </c>
      <c r="M464" s="274">
        <f>Dane!M15</f>
        <v>9</v>
      </c>
      <c r="N464" s="274">
        <f>Dane!N15</f>
        <v>10</v>
      </c>
      <c r="O464" s="274">
        <f>Dane!O15</f>
        <v>11</v>
      </c>
      <c r="P464" s="274">
        <f>Dane!P15</f>
        <v>12</v>
      </c>
      <c r="Q464" s="274">
        <f>Dane!Q15</f>
        <v>13</v>
      </c>
      <c r="R464" s="274">
        <f>Dane!R15</f>
        <v>14</v>
      </c>
      <c r="S464" s="590"/>
    </row>
    <row r="465" spans="1:19" s="22" customFormat="1">
      <c r="A465" s="475">
        <v>1</v>
      </c>
      <c r="B465" s="294" t="s">
        <v>101</v>
      </c>
      <c r="C465" s="429" t="s">
        <v>6</v>
      </c>
      <c r="D465" s="233">
        <f>SUM(D466:D471)</f>
        <v>0</v>
      </c>
      <c r="E465" s="233">
        <f t="shared" ref="E465:R465" si="130">SUM(E466:E471)</f>
        <v>0</v>
      </c>
      <c r="F465" s="233">
        <f t="shared" si="130"/>
        <v>0</v>
      </c>
      <c r="G465" s="233">
        <f t="shared" si="130"/>
        <v>0</v>
      </c>
      <c r="H465" s="233">
        <f t="shared" si="130"/>
        <v>0</v>
      </c>
      <c r="I465" s="233">
        <f t="shared" si="130"/>
        <v>0</v>
      </c>
      <c r="J465" s="233">
        <f t="shared" si="130"/>
        <v>0</v>
      </c>
      <c r="K465" s="233">
        <f t="shared" si="130"/>
        <v>0</v>
      </c>
      <c r="L465" s="233">
        <f t="shared" si="130"/>
        <v>0</v>
      </c>
      <c r="M465" s="233">
        <f t="shared" si="130"/>
        <v>0</v>
      </c>
      <c r="N465" s="233">
        <f t="shared" si="130"/>
        <v>0</v>
      </c>
      <c r="O465" s="233">
        <f t="shared" si="130"/>
        <v>0</v>
      </c>
      <c r="P465" s="233">
        <f t="shared" si="130"/>
        <v>0</v>
      </c>
      <c r="Q465" s="233">
        <f t="shared" si="130"/>
        <v>0</v>
      </c>
      <c r="R465" s="233">
        <f t="shared" si="130"/>
        <v>0</v>
      </c>
      <c r="S465" s="260"/>
    </row>
    <row r="466" spans="1:19" s="22" customFormat="1">
      <c r="A466" s="451" t="s">
        <v>15</v>
      </c>
      <c r="B466" s="452" t="s">
        <v>251</v>
      </c>
      <c r="C466" s="429" t="s">
        <v>6</v>
      </c>
      <c r="D466" s="214"/>
      <c r="E466" s="214"/>
      <c r="F466" s="214"/>
      <c r="G466" s="214"/>
      <c r="H466" s="214"/>
      <c r="I466" s="214"/>
      <c r="J466" s="214"/>
      <c r="K466" s="214"/>
      <c r="L466" s="214"/>
      <c r="M466" s="214"/>
      <c r="N466" s="214"/>
      <c r="O466" s="214"/>
      <c r="P466" s="214"/>
      <c r="Q466" s="214"/>
      <c r="R466" s="214"/>
      <c r="S466" s="64"/>
    </row>
    <row r="467" spans="1:19" s="22" customFormat="1">
      <c r="A467" s="451" t="s">
        <v>16</v>
      </c>
      <c r="B467" s="452" t="s">
        <v>81</v>
      </c>
      <c r="C467" s="429" t="s">
        <v>6</v>
      </c>
      <c r="D467" s="214"/>
      <c r="E467" s="214"/>
      <c r="F467" s="214"/>
      <c r="G467" s="214"/>
      <c r="H467" s="214"/>
      <c r="I467" s="214"/>
      <c r="J467" s="214"/>
      <c r="K467" s="214"/>
      <c r="L467" s="214"/>
      <c r="M467" s="214"/>
      <c r="N467" s="214"/>
      <c r="O467" s="214"/>
      <c r="P467" s="214"/>
      <c r="Q467" s="214"/>
      <c r="R467" s="214"/>
      <c r="S467" s="64"/>
    </row>
    <row r="468" spans="1:19" s="22" customFormat="1" ht="21">
      <c r="A468" s="451" t="s">
        <v>17</v>
      </c>
      <c r="B468" s="452" t="s">
        <v>265</v>
      </c>
      <c r="C468" s="429" t="s">
        <v>6</v>
      </c>
      <c r="D468" s="214"/>
      <c r="E468" s="214"/>
      <c r="F468" s="214"/>
      <c r="G468" s="214"/>
      <c r="H468" s="214"/>
      <c r="I468" s="214"/>
      <c r="J468" s="214"/>
      <c r="K468" s="214"/>
      <c r="L468" s="214"/>
      <c r="M468" s="214"/>
      <c r="N468" s="214"/>
      <c r="O468" s="214"/>
      <c r="P468" s="214"/>
      <c r="Q468" s="214"/>
      <c r="R468" s="214"/>
      <c r="S468" s="64"/>
    </row>
    <row r="469" spans="1:19" s="22" customFormat="1">
      <c r="A469" s="451" t="s">
        <v>18</v>
      </c>
      <c r="B469" s="453" t="s">
        <v>266</v>
      </c>
      <c r="C469" s="429" t="s">
        <v>6</v>
      </c>
      <c r="D469" s="214"/>
      <c r="E469" s="214"/>
      <c r="F469" s="214"/>
      <c r="G469" s="214"/>
      <c r="H469" s="214"/>
      <c r="I469" s="214"/>
      <c r="J469" s="214"/>
      <c r="K469" s="214"/>
      <c r="L469" s="214"/>
      <c r="M469" s="214"/>
      <c r="N469" s="214"/>
      <c r="O469" s="214"/>
      <c r="P469" s="214"/>
      <c r="Q469" s="214"/>
      <c r="R469" s="214"/>
      <c r="S469" s="64"/>
    </row>
    <row r="470" spans="1:19" s="22" customFormat="1">
      <c r="A470" s="451" t="s">
        <v>19</v>
      </c>
      <c r="B470" s="452" t="s">
        <v>75</v>
      </c>
      <c r="C470" s="429" t="s">
        <v>6</v>
      </c>
      <c r="D470" s="214"/>
      <c r="E470" s="214"/>
      <c r="F470" s="214"/>
      <c r="G470" s="214"/>
      <c r="H470" s="214"/>
      <c r="I470" s="214"/>
      <c r="J470" s="214"/>
      <c r="K470" s="214"/>
      <c r="L470" s="214"/>
      <c r="M470" s="214"/>
      <c r="N470" s="214"/>
      <c r="O470" s="214"/>
      <c r="P470" s="214"/>
      <c r="Q470" s="214"/>
      <c r="R470" s="214"/>
      <c r="S470" s="64"/>
    </row>
    <row r="471" spans="1:19" s="22" customFormat="1" ht="21">
      <c r="A471" s="451" t="s">
        <v>20</v>
      </c>
      <c r="B471" s="453" t="s">
        <v>267</v>
      </c>
      <c r="C471" s="429" t="s">
        <v>6</v>
      </c>
      <c r="D471" s="214"/>
      <c r="E471" s="214"/>
      <c r="F471" s="214"/>
      <c r="G471" s="214"/>
      <c r="H471" s="214"/>
      <c r="I471" s="214"/>
      <c r="J471" s="214"/>
      <c r="K471" s="214"/>
      <c r="L471" s="214"/>
      <c r="M471" s="214"/>
      <c r="N471" s="214"/>
      <c r="O471" s="214"/>
      <c r="P471" s="214"/>
      <c r="Q471" s="214"/>
      <c r="R471" s="214"/>
      <c r="S471" s="64"/>
    </row>
    <row r="472" spans="1:19" s="22" customFormat="1">
      <c r="A472" s="475">
        <v>2</v>
      </c>
      <c r="B472" s="294" t="s">
        <v>102</v>
      </c>
      <c r="C472" s="429" t="s">
        <v>6</v>
      </c>
      <c r="D472" s="233">
        <f>SUM(D473:D479)</f>
        <v>0</v>
      </c>
      <c r="E472" s="233">
        <f t="shared" ref="E472:R472" si="131">SUM(E473:E479)</f>
        <v>0</v>
      </c>
      <c r="F472" s="233">
        <f t="shared" si="131"/>
        <v>0</v>
      </c>
      <c r="G472" s="233">
        <f t="shared" si="131"/>
        <v>0</v>
      </c>
      <c r="H472" s="233">
        <f t="shared" si="131"/>
        <v>0</v>
      </c>
      <c r="I472" s="233">
        <f t="shared" si="131"/>
        <v>0</v>
      </c>
      <c r="J472" s="233">
        <f t="shared" si="131"/>
        <v>0</v>
      </c>
      <c r="K472" s="233">
        <f t="shared" si="131"/>
        <v>0</v>
      </c>
      <c r="L472" s="233">
        <f t="shared" si="131"/>
        <v>0</v>
      </c>
      <c r="M472" s="233">
        <f t="shared" si="131"/>
        <v>0</v>
      </c>
      <c r="N472" s="233">
        <f t="shared" si="131"/>
        <v>0</v>
      </c>
      <c r="O472" s="233">
        <f t="shared" si="131"/>
        <v>0</v>
      </c>
      <c r="P472" s="233">
        <f t="shared" si="131"/>
        <v>0</v>
      </c>
      <c r="Q472" s="233">
        <f t="shared" si="131"/>
        <v>0</v>
      </c>
      <c r="R472" s="233">
        <f t="shared" si="131"/>
        <v>0</v>
      </c>
      <c r="S472" s="260"/>
    </row>
    <row r="473" spans="1:19" s="22" customFormat="1">
      <c r="A473" s="451" t="s">
        <v>68</v>
      </c>
      <c r="B473" s="452" t="s">
        <v>254</v>
      </c>
      <c r="C473" s="429" t="s">
        <v>6</v>
      </c>
      <c r="D473" s="261"/>
      <c r="E473" s="261"/>
      <c r="F473" s="261"/>
      <c r="G473" s="261"/>
      <c r="H473" s="261"/>
      <c r="I473" s="261"/>
      <c r="J473" s="261"/>
      <c r="K473" s="261"/>
      <c r="L473" s="261"/>
      <c r="M473" s="261"/>
      <c r="N473" s="261"/>
      <c r="O473" s="261"/>
      <c r="P473" s="261"/>
      <c r="Q473" s="261"/>
      <c r="R473" s="261"/>
      <c r="S473" s="67"/>
    </row>
    <row r="474" spans="1:19" s="22" customFormat="1" ht="21">
      <c r="A474" s="451" t="s">
        <v>69</v>
      </c>
      <c r="B474" s="452" t="s">
        <v>268</v>
      </c>
      <c r="C474" s="429" t="s">
        <v>6</v>
      </c>
      <c r="D474" s="214"/>
      <c r="E474" s="214"/>
      <c r="F474" s="214"/>
      <c r="G474" s="214"/>
      <c r="H474" s="214"/>
      <c r="I474" s="214"/>
      <c r="J474" s="214"/>
      <c r="K474" s="214"/>
      <c r="L474" s="214"/>
      <c r="M474" s="214"/>
      <c r="N474" s="214"/>
      <c r="O474" s="214"/>
      <c r="P474" s="214"/>
      <c r="Q474" s="214"/>
      <c r="R474" s="214"/>
      <c r="S474" s="64"/>
    </row>
    <row r="475" spans="1:19" s="22" customFormat="1">
      <c r="A475" s="451" t="s">
        <v>70</v>
      </c>
      <c r="B475" s="452" t="s">
        <v>256</v>
      </c>
      <c r="C475" s="429" t="s">
        <v>6</v>
      </c>
      <c r="D475" s="214"/>
      <c r="E475" s="214"/>
      <c r="F475" s="214"/>
      <c r="G475" s="214"/>
      <c r="H475" s="214"/>
      <c r="I475" s="214"/>
      <c r="J475" s="214"/>
      <c r="K475" s="214"/>
      <c r="L475" s="214"/>
      <c r="M475" s="214"/>
      <c r="N475" s="214"/>
      <c r="O475" s="214"/>
      <c r="P475" s="214"/>
      <c r="Q475" s="214"/>
      <c r="R475" s="214"/>
      <c r="S475" s="64"/>
    </row>
    <row r="476" spans="1:19" s="22" customFormat="1">
      <c r="A476" s="451" t="s">
        <v>71</v>
      </c>
      <c r="B476" s="470" t="s">
        <v>257</v>
      </c>
      <c r="C476" s="429"/>
      <c r="D476" s="214"/>
      <c r="E476" s="214"/>
      <c r="F476" s="214"/>
      <c r="G476" s="214"/>
      <c r="H476" s="214"/>
      <c r="I476" s="214"/>
      <c r="J476" s="214"/>
      <c r="K476" s="214"/>
      <c r="L476" s="214"/>
      <c r="M476" s="214"/>
      <c r="N476" s="214"/>
      <c r="O476" s="214"/>
      <c r="P476" s="214"/>
      <c r="Q476" s="214"/>
      <c r="R476" s="214"/>
      <c r="S476" s="64"/>
    </row>
    <row r="477" spans="1:19" s="22" customFormat="1">
      <c r="A477" s="451" t="s">
        <v>72</v>
      </c>
      <c r="B477" s="453" t="s">
        <v>269</v>
      </c>
      <c r="C477" s="429"/>
      <c r="D477" s="214"/>
      <c r="E477" s="214"/>
      <c r="F477" s="214"/>
      <c r="G477" s="214"/>
      <c r="H477" s="214"/>
      <c r="I477" s="214"/>
      <c r="J477" s="214"/>
      <c r="K477" s="214"/>
      <c r="L477" s="214"/>
      <c r="M477" s="214"/>
      <c r="N477" s="214"/>
      <c r="O477" s="214"/>
      <c r="P477" s="214"/>
      <c r="Q477" s="214"/>
      <c r="R477" s="214"/>
      <c r="S477" s="64"/>
    </row>
    <row r="478" spans="1:19" s="22" customFormat="1">
      <c r="A478" s="451" t="s">
        <v>73</v>
      </c>
      <c r="B478" s="452" t="s">
        <v>86</v>
      </c>
      <c r="C478" s="429" t="s">
        <v>6</v>
      </c>
      <c r="D478" s="214"/>
      <c r="E478" s="214"/>
      <c r="F478" s="214"/>
      <c r="G478" s="214"/>
      <c r="H478" s="214"/>
      <c r="I478" s="214"/>
      <c r="J478" s="214"/>
      <c r="K478" s="214"/>
      <c r="L478" s="214"/>
      <c r="M478" s="214"/>
      <c r="N478" s="214"/>
      <c r="O478" s="214"/>
      <c r="P478" s="214"/>
      <c r="Q478" s="214"/>
      <c r="R478" s="214"/>
      <c r="S478" s="64"/>
    </row>
    <row r="479" spans="1:19" s="22" customFormat="1" ht="21">
      <c r="A479" s="451" t="s">
        <v>74</v>
      </c>
      <c r="B479" s="453" t="s">
        <v>270</v>
      </c>
      <c r="C479" s="429" t="s">
        <v>6</v>
      </c>
      <c r="D479" s="214"/>
      <c r="E479" s="214"/>
      <c r="F479" s="214"/>
      <c r="G479" s="214"/>
      <c r="H479" s="214"/>
      <c r="I479" s="214"/>
      <c r="J479" s="214"/>
      <c r="K479" s="214"/>
      <c r="L479" s="214"/>
      <c r="M479" s="214"/>
      <c r="N479" s="214"/>
      <c r="O479" s="214"/>
      <c r="P479" s="214"/>
      <c r="Q479" s="214"/>
      <c r="R479" s="214"/>
      <c r="S479" s="64"/>
    </row>
    <row r="480" spans="1:19" s="22" customFormat="1">
      <c r="A480" s="475">
        <v>3</v>
      </c>
      <c r="B480" s="294" t="s">
        <v>12</v>
      </c>
      <c r="C480" s="429" t="s">
        <v>7</v>
      </c>
      <c r="D480" s="215">
        <f>Dane!D18</f>
        <v>1</v>
      </c>
      <c r="E480" s="215">
        <f>Dane!E18</f>
        <v>0.95238095238095233</v>
      </c>
      <c r="F480" s="215">
        <f>Dane!F18</f>
        <v>0.90702947845804982</v>
      </c>
      <c r="G480" s="215">
        <f>Dane!G18</f>
        <v>0.86383759853147601</v>
      </c>
      <c r="H480" s="215">
        <f>Dane!H18</f>
        <v>0.82270247479188197</v>
      </c>
      <c r="I480" s="215">
        <f>Dane!I18</f>
        <v>0.78352616646845896</v>
      </c>
      <c r="J480" s="215">
        <f>Dane!J18</f>
        <v>0.74621539663662761</v>
      </c>
      <c r="K480" s="215">
        <f>Dane!K18</f>
        <v>0.71068133013012147</v>
      </c>
      <c r="L480" s="215">
        <f>Dane!L18</f>
        <v>0.67683936202868722</v>
      </c>
      <c r="M480" s="215">
        <f>Dane!M18</f>
        <v>0.64460891621779726</v>
      </c>
      <c r="N480" s="215">
        <f>Dane!N18</f>
        <v>0.61391325354075932</v>
      </c>
      <c r="O480" s="215">
        <f>Dane!O18</f>
        <v>0.5846792890864374</v>
      </c>
      <c r="P480" s="215">
        <f>Dane!P18</f>
        <v>0.5568374181775595</v>
      </c>
      <c r="Q480" s="215">
        <f>Dane!Q18</f>
        <v>0.53032135064529462</v>
      </c>
      <c r="R480" s="215">
        <f>Dane!R18</f>
        <v>0.50506795299551888</v>
      </c>
      <c r="S480" s="259"/>
    </row>
    <row r="481" spans="1:19" s="22" customFormat="1">
      <c r="A481" s="475">
        <v>4</v>
      </c>
      <c r="B481" s="294" t="s">
        <v>103</v>
      </c>
      <c r="C481" s="429" t="s">
        <v>6</v>
      </c>
      <c r="D481" s="233">
        <f>D465*D480</f>
        <v>0</v>
      </c>
      <c r="E481" s="233">
        <f t="shared" ref="E481:R481" si="132">E465*E480</f>
        <v>0</v>
      </c>
      <c r="F481" s="233">
        <f t="shared" si="132"/>
        <v>0</v>
      </c>
      <c r="G481" s="233">
        <f t="shared" si="132"/>
        <v>0</v>
      </c>
      <c r="H481" s="233">
        <f t="shared" si="132"/>
        <v>0</v>
      </c>
      <c r="I481" s="233">
        <f t="shared" si="132"/>
        <v>0</v>
      </c>
      <c r="J481" s="233">
        <f t="shared" si="132"/>
        <v>0</v>
      </c>
      <c r="K481" s="233">
        <f t="shared" si="132"/>
        <v>0</v>
      </c>
      <c r="L481" s="233">
        <f t="shared" si="132"/>
        <v>0</v>
      </c>
      <c r="M481" s="233">
        <f t="shared" si="132"/>
        <v>0</v>
      </c>
      <c r="N481" s="233">
        <f t="shared" si="132"/>
        <v>0</v>
      </c>
      <c r="O481" s="233">
        <f t="shared" si="132"/>
        <v>0</v>
      </c>
      <c r="P481" s="233">
        <f t="shared" si="132"/>
        <v>0</v>
      </c>
      <c r="Q481" s="233">
        <f t="shared" si="132"/>
        <v>0</v>
      </c>
      <c r="R481" s="233">
        <f t="shared" si="132"/>
        <v>0</v>
      </c>
      <c r="S481" s="260"/>
    </row>
    <row r="482" spans="1:19" s="22" customFormat="1">
      <c r="A482" s="475">
        <v>5</v>
      </c>
      <c r="B482" s="294" t="s">
        <v>104</v>
      </c>
      <c r="C482" s="429" t="s">
        <v>6</v>
      </c>
      <c r="D482" s="233">
        <f>D472*D480</f>
        <v>0</v>
      </c>
      <c r="E482" s="233">
        <f t="shared" ref="E482:R482" si="133">E472*E480</f>
        <v>0</v>
      </c>
      <c r="F482" s="233">
        <f t="shared" si="133"/>
        <v>0</v>
      </c>
      <c r="G482" s="233">
        <f t="shared" si="133"/>
        <v>0</v>
      </c>
      <c r="H482" s="233">
        <f t="shared" si="133"/>
        <v>0</v>
      </c>
      <c r="I482" s="233">
        <f t="shared" si="133"/>
        <v>0</v>
      </c>
      <c r="J482" s="233">
        <f t="shared" si="133"/>
        <v>0</v>
      </c>
      <c r="K482" s="233">
        <f t="shared" si="133"/>
        <v>0</v>
      </c>
      <c r="L482" s="233">
        <f t="shared" si="133"/>
        <v>0</v>
      </c>
      <c r="M482" s="233">
        <f t="shared" si="133"/>
        <v>0</v>
      </c>
      <c r="N482" s="233">
        <f t="shared" si="133"/>
        <v>0</v>
      </c>
      <c r="O482" s="233">
        <f t="shared" si="133"/>
        <v>0</v>
      </c>
      <c r="P482" s="233">
        <f t="shared" si="133"/>
        <v>0</v>
      </c>
      <c r="Q482" s="233">
        <f t="shared" si="133"/>
        <v>0</v>
      </c>
      <c r="R482" s="233">
        <f t="shared" si="133"/>
        <v>0</v>
      </c>
      <c r="S482" s="260"/>
    </row>
    <row r="483" spans="1:19" s="22" customFormat="1">
      <c r="A483" s="475">
        <v>6</v>
      </c>
      <c r="B483" s="294" t="s">
        <v>54</v>
      </c>
      <c r="C483" s="489" t="e">
        <f>SUM(D481:R481)/SUM(D482:R482)</f>
        <v>#DIV/0!</v>
      </c>
      <c r="D483" s="369"/>
      <c r="E483" s="370"/>
      <c r="F483" s="370"/>
      <c r="G483" s="370"/>
      <c r="H483" s="370"/>
      <c r="I483" s="370"/>
      <c r="J483" s="370"/>
      <c r="K483" s="370"/>
      <c r="L483" s="370"/>
      <c r="M483" s="370"/>
      <c r="N483" s="370"/>
      <c r="O483" s="370"/>
      <c r="P483" s="370"/>
      <c r="Q483" s="370"/>
      <c r="R483" s="370"/>
      <c r="S483" s="371"/>
    </row>
    <row r="484" spans="1:19" s="282" customFormat="1">
      <c r="A484" s="359"/>
      <c r="B484" s="357"/>
      <c r="C484" s="349"/>
      <c r="D484" s="369"/>
      <c r="E484" s="369"/>
      <c r="F484" s="369"/>
      <c r="G484" s="369"/>
      <c r="H484" s="369"/>
      <c r="I484" s="369"/>
      <c r="J484" s="369"/>
      <c r="K484" s="369"/>
      <c r="L484" s="369"/>
      <c r="M484" s="369"/>
      <c r="N484" s="369"/>
      <c r="O484" s="369"/>
      <c r="P484" s="369"/>
      <c r="Q484" s="369"/>
      <c r="R484" s="369"/>
      <c r="S484" s="358"/>
    </row>
    <row r="485" spans="1:19" s="282" customFormat="1">
      <c r="A485" s="345"/>
      <c r="B485" s="282" t="s">
        <v>200</v>
      </c>
      <c r="C485" s="346"/>
      <c r="D485" s="338"/>
      <c r="E485" s="369"/>
      <c r="F485" s="369"/>
      <c r="G485" s="369"/>
      <c r="H485" s="369"/>
      <c r="I485" s="369"/>
      <c r="J485" s="369"/>
      <c r="K485" s="369"/>
      <c r="L485" s="369"/>
      <c r="M485" s="369"/>
      <c r="N485" s="369"/>
      <c r="O485" s="369"/>
      <c r="P485" s="369"/>
      <c r="Q485" s="369"/>
      <c r="R485" s="369"/>
      <c r="S485" s="358"/>
    </row>
    <row r="486" spans="1:19" s="22" customFormat="1" ht="31.5">
      <c r="A486" s="591" t="s">
        <v>14</v>
      </c>
      <c r="B486" s="593" t="s">
        <v>3</v>
      </c>
      <c r="C486" s="591" t="s">
        <v>1</v>
      </c>
      <c r="D486" s="18" t="s">
        <v>201</v>
      </c>
      <c r="E486" s="369"/>
      <c r="F486" s="369"/>
      <c r="G486" s="369"/>
      <c r="H486" s="369"/>
      <c r="I486" s="369"/>
      <c r="J486" s="369"/>
      <c r="K486" s="369"/>
      <c r="L486" s="369"/>
      <c r="M486" s="369"/>
      <c r="N486" s="369"/>
      <c r="O486" s="369"/>
      <c r="P486" s="369"/>
      <c r="Q486" s="369"/>
      <c r="R486" s="369"/>
      <c r="S486" s="358"/>
    </row>
    <row r="487" spans="1:19" s="22" customFormat="1">
      <c r="A487" s="592"/>
      <c r="B487" s="593"/>
      <c r="C487" s="592"/>
      <c r="D487" s="23"/>
      <c r="E487" s="369"/>
      <c r="F487" s="369"/>
      <c r="G487" s="369"/>
      <c r="H487" s="369"/>
      <c r="I487" s="369"/>
      <c r="J487" s="369"/>
      <c r="K487" s="369"/>
      <c r="L487" s="369"/>
      <c r="M487" s="369"/>
      <c r="N487" s="369"/>
      <c r="O487" s="369"/>
      <c r="P487" s="369"/>
      <c r="Q487" s="369"/>
      <c r="R487" s="369"/>
      <c r="S487" s="358"/>
    </row>
    <row r="488" spans="1:19" s="22" customFormat="1" ht="21">
      <c r="A488" s="65">
        <v>1</v>
      </c>
      <c r="B488" s="48" t="s">
        <v>111</v>
      </c>
      <c r="C488" s="296" t="s">
        <v>112</v>
      </c>
      <c r="D488" s="66"/>
      <c r="E488" s="369"/>
      <c r="F488" s="369"/>
      <c r="G488" s="369"/>
      <c r="H488" s="369"/>
      <c r="I488" s="369"/>
      <c r="J488" s="369"/>
      <c r="K488" s="369"/>
      <c r="L488" s="369"/>
      <c r="M488" s="369"/>
      <c r="N488" s="369"/>
      <c r="O488" s="369"/>
      <c r="P488" s="369"/>
      <c r="Q488" s="369"/>
      <c r="R488" s="369"/>
      <c r="S488" s="358"/>
    </row>
    <row r="489" spans="1:19" s="22" customFormat="1" ht="21">
      <c r="A489" s="65">
        <v>2</v>
      </c>
      <c r="B489" s="48" t="s">
        <v>111</v>
      </c>
      <c r="C489" s="296" t="s">
        <v>112</v>
      </c>
      <c r="D489" s="66"/>
      <c r="E489" s="369"/>
      <c r="F489" s="369"/>
      <c r="G489" s="369"/>
      <c r="H489" s="369"/>
      <c r="I489" s="369"/>
      <c r="J489" s="369"/>
      <c r="K489" s="369"/>
      <c r="L489" s="369"/>
      <c r="M489" s="369"/>
      <c r="N489" s="369"/>
      <c r="O489" s="369"/>
      <c r="P489" s="369"/>
      <c r="Q489" s="369"/>
      <c r="R489" s="369"/>
      <c r="S489" s="358"/>
    </row>
    <row r="490" spans="1:19" s="22" customFormat="1" ht="21">
      <c r="A490" s="65">
        <v>3</v>
      </c>
      <c r="B490" s="48" t="s">
        <v>111</v>
      </c>
      <c r="C490" s="296" t="s">
        <v>112</v>
      </c>
      <c r="D490" s="66"/>
      <c r="E490" s="369"/>
      <c r="F490" s="369"/>
      <c r="G490" s="369"/>
      <c r="H490" s="369"/>
      <c r="I490" s="369"/>
      <c r="J490" s="369"/>
      <c r="K490" s="369"/>
      <c r="L490" s="369"/>
      <c r="M490" s="369"/>
      <c r="N490" s="369"/>
      <c r="O490" s="369"/>
      <c r="P490" s="369"/>
      <c r="Q490" s="369"/>
      <c r="R490" s="369"/>
      <c r="S490" s="358"/>
    </row>
    <row r="491" spans="1:19" s="22" customFormat="1" ht="21">
      <c r="A491" s="65">
        <v>4</v>
      </c>
      <c r="B491" s="48" t="s">
        <v>111</v>
      </c>
      <c r="C491" s="296" t="s">
        <v>112</v>
      </c>
      <c r="D491" s="66"/>
      <c r="E491" s="369"/>
      <c r="F491" s="369"/>
      <c r="G491" s="369"/>
      <c r="H491" s="369"/>
      <c r="I491" s="369"/>
      <c r="J491" s="369"/>
      <c r="K491" s="369"/>
      <c r="L491" s="369"/>
      <c r="M491" s="369"/>
      <c r="N491" s="369"/>
      <c r="O491" s="369"/>
      <c r="P491" s="369"/>
      <c r="Q491" s="369"/>
      <c r="R491" s="369"/>
      <c r="S491" s="358"/>
    </row>
    <row r="492" spans="1:19" s="22" customFormat="1" ht="21">
      <c r="A492" s="65">
        <v>5</v>
      </c>
      <c r="B492" s="48" t="s">
        <v>111</v>
      </c>
      <c r="C492" s="296" t="s">
        <v>112</v>
      </c>
      <c r="D492" s="66"/>
      <c r="E492" s="369"/>
      <c r="F492" s="369"/>
      <c r="G492" s="369"/>
      <c r="H492" s="369"/>
      <c r="I492" s="369"/>
      <c r="J492" s="369"/>
      <c r="K492" s="369"/>
      <c r="L492" s="369"/>
      <c r="M492" s="369"/>
      <c r="N492" s="369"/>
      <c r="O492" s="369"/>
      <c r="P492" s="369"/>
      <c r="Q492" s="369"/>
      <c r="R492" s="369"/>
      <c r="S492" s="358"/>
    </row>
  </sheetData>
  <customSheetViews>
    <customSheetView guid="{16374D14-0256-4910-839F-6D5897BE7288}" scale="85" showPageBreaks="1" printArea="1" view="pageBreakPreview" topLeftCell="A367">
      <selection activeCell="F396" sqref="F396"/>
      <rowBreaks count="5" manualBreakCount="5">
        <brk id="60" max="18" man="1"/>
        <brk id="122" max="18" man="1"/>
        <brk id="184" max="18" man="1"/>
        <brk id="235" max="18" man="1"/>
        <brk id="433" max="18" man="1"/>
      </rowBreaks>
      <pageMargins left="0.75" right="0.75" top="0.55000000000000004" bottom="0.55000000000000004" header="0.39" footer="0.37"/>
      <pageSetup paperSize="9" scale="49" fitToHeight="5" orientation="landscape" r:id="rId1"/>
      <headerFooter alignWithMargins="0">
        <oddHeader>&amp;A</oddHeader>
        <oddFooter>Przygotował(a) Korneliusz Pylak &amp;D&amp;RStrona &amp;P</oddFooter>
      </headerFooter>
    </customSheetView>
    <customSheetView guid="{89C05D0E-4FF7-4693-AD27-7EAF85529956}" scale="85" showPageBreaks="1" printArea="1" view="pageBreakPreview" topLeftCell="A385">
      <selection activeCell="B426" sqref="B426"/>
      <rowBreaks count="5" manualBreakCount="5">
        <brk id="60" max="18" man="1"/>
        <brk id="122" max="18" man="1"/>
        <brk id="184" max="18" man="1"/>
        <brk id="235" max="18" man="1"/>
        <brk id="433" max="18" man="1"/>
      </rowBreaks>
      <pageMargins left="0.75" right="0.75" top="0.55000000000000004" bottom="0.55000000000000004" header="0.39" footer="0.37"/>
      <pageSetup paperSize="9" scale="49" fitToHeight="5" orientation="landscape" r:id="rId2"/>
      <headerFooter alignWithMargins="0">
        <oddHeader>&amp;A</oddHeader>
        <oddFooter>Przygotował(a) Korneliusz Pylak &amp;D&amp;RStrona &amp;P</oddFooter>
      </headerFooter>
    </customSheetView>
    <customSheetView guid="{0CF6CE1B-9FE7-4552-BA42-F0FE5F10A4B1}" showPageBreaks="1" printArea="1" view="pageBreakPreview" topLeftCell="A205">
      <selection activeCell="C96" sqref="C96"/>
      <rowBreaks count="5" manualBreakCount="5">
        <brk id="81" max="20" man="1"/>
        <brk id="140" max="20" man="1"/>
        <brk id="239" max="20" man="1"/>
        <brk id="332" max="20" man="1"/>
        <brk id="378" max="20" man="1"/>
      </rowBreaks>
      <pageMargins left="0.75" right="0.75" top="0.55000000000000004" bottom="0.55000000000000004" header="0.39" footer="0.37"/>
      <pageSetup paperSize="9" scale="49" fitToHeight="5" orientation="landscape" r:id="rId3"/>
      <headerFooter alignWithMargins="0">
        <oddHeader>&amp;A</oddHeader>
        <oddFooter>Przygotował(a) Korneliusz Pylak &amp;D&amp;RStrona &amp;P</oddFooter>
      </headerFooter>
    </customSheetView>
    <customSheetView guid="{DD16428E-FF7C-4F94-B8D8-9AF1FD599F85}" showPageBreaks="1" printArea="1" view="pageBreakPreview">
      <selection activeCell="L37" sqref="L37"/>
      <rowBreaks count="8" manualBreakCount="8">
        <brk id="85" max="20" man="1"/>
        <brk id="101" max="20" man="1"/>
        <brk id="161" max="20" man="1"/>
        <brk id="167" max="20" man="1"/>
        <brk id="253" max="20" man="1"/>
        <brk id="266" max="20" man="1"/>
        <brk id="337" max="20" man="1"/>
        <brk id="394" max="20" man="1"/>
      </rowBreaks>
      <pageMargins left="0.75" right="0.75" top="0.55000000000000004" bottom="0.55000000000000004" header="0.39" footer="0.37"/>
      <pageSetup paperSize="9" scale="49" fitToHeight="5" orientation="landscape" r:id="rId4"/>
      <headerFooter alignWithMargins="0">
        <oddHeader>&amp;A</oddHeader>
        <oddFooter>Przygotował(a) Korneliusz Pylak &amp;D&amp;RStrona &amp;P</oddFooter>
      </headerFooter>
    </customSheetView>
    <customSheetView guid="{4602E273-8A89-481D-9FEF-5E03366F9612}" showPageBreaks="1" printArea="1" view="pageBreakPreview">
      <selection activeCell="E18" sqref="E18"/>
      <rowBreaks count="5" manualBreakCount="5">
        <brk id="82" max="20" man="1"/>
        <brk id="148" max="20" man="1"/>
        <brk id="247" max="20" man="1"/>
        <brk id="341" max="20" man="1"/>
        <brk id="387" max="20" man="1"/>
      </rowBreaks>
      <pageMargins left="0.75" right="0.75" top="0.55000000000000004" bottom="0.55000000000000004" header="0.39" footer="0.37"/>
      <pageSetup paperSize="9" scale="49" fitToHeight="5" orientation="landscape" r:id="rId5"/>
      <headerFooter alignWithMargins="0">
        <oddHeader>&amp;A</oddHeader>
        <oddFooter>Przygotował(a) Korneliusz Pylak &amp;D&amp;RStrona &amp;P</oddFooter>
      </headerFooter>
    </customSheetView>
    <customSheetView guid="{1B48A8A8-AC0A-4254-81F0-806E07344756}" showPageBreaks="1" printArea="1" view="pageBreakPreview" topLeftCell="A64">
      <selection activeCell="H272" sqref="H272"/>
      <rowBreaks count="8" manualBreakCount="8">
        <brk id="84" max="20" man="1"/>
        <brk id="100" max="20" man="1"/>
        <brk id="160" max="20" man="1"/>
        <brk id="166" max="20" man="1"/>
        <brk id="252" max="20" man="1"/>
        <brk id="265" max="20" man="1"/>
        <brk id="335" max="20" man="1"/>
        <brk id="392" max="20" man="1"/>
      </rowBreaks>
      <pageMargins left="0.75" right="0.75" top="0.55000000000000004" bottom="0.55000000000000004" header="0.39" footer="0.37"/>
      <pageSetup paperSize="9" scale="49" fitToHeight="5" orientation="landscape" r:id="rId6"/>
      <headerFooter alignWithMargins="0">
        <oddHeader>&amp;A</oddHeader>
        <oddFooter>Przygotował(a) Korneliusz Pylak &amp;D&amp;RStrona &amp;P</oddFooter>
      </headerFooter>
    </customSheetView>
    <customSheetView guid="{44FDA411-0A31-4887-B721-52473876CE2E}" showPageBreaks="1" printArea="1" view="pageBreakPreview">
      <selection activeCell="B2" sqref="B2"/>
      <rowBreaks count="5" manualBreakCount="5">
        <brk id="82" max="20" man="1"/>
        <brk id="151" max="20" man="1"/>
        <brk id="252" max="20" man="1"/>
        <brk id="345" max="20" man="1"/>
        <brk id="391" max="20" man="1"/>
      </rowBreaks>
      <pageMargins left="0.75" right="0.75" top="0.55000000000000004" bottom="0.55000000000000004" header="0.39" footer="0.37"/>
      <pageSetup paperSize="9" scale="49" fitToHeight="5" orientation="landscape" r:id="rId7"/>
      <headerFooter alignWithMargins="0">
        <oddHeader>&amp;A</oddHeader>
        <oddFooter>Przygotował(a) Korneliusz Pylak &amp;D&amp;RStrona &amp;P</oddFooter>
      </headerFooter>
    </customSheetView>
    <customSheetView guid="{291C328B-992B-494F-81D4-E8D3977E68B7}" showPageBreaks="1" printArea="1" view="pageBreakPreview" topLeftCell="A360">
      <selection activeCell="D113" sqref="D113"/>
      <rowBreaks count="8" manualBreakCount="8">
        <brk id="84" max="20" man="1"/>
        <brk id="100" max="20" man="1"/>
        <brk id="151" max="20" man="1"/>
        <brk id="157" max="20" man="1"/>
        <brk id="243" max="20" man="1"/>
        <brk id="256" max="20" man="1"/>
        <brk id="326" max="20" man="1"/>
        <brk id="383" max="20" man="1"/>
      </rowBreaks>
      <pageMargins left="0.75" right="0.75" top="0.55000000000000004" bottom="0.55000000000000004" header="0.39" footer="0.37"/>
      <pageSetup paperSize="9" scale="49" fitToHeight="5" orientation="landscape" r:id="rId8"/>
      <headerFooter alignWithMargins="0">
        <oddHeader>&amp;A</oddHeader>
        <oddFooter>Przygotował(a) Korneliusz Pylak &amp;D&amp;RStrona &amp;P</oddFooter>
      </headerFooter>
    </customSheetView>
    <customSheetView guid="{BD6625AC-A2A3-4530-8F78-E5E3BD32F4DB}" showPageBreaks="1" printArea="1" view="pageBreakPreview" topLeftCell="A235">
      <selection activeCell="B257" sqref="B257"/>
      <rowBreaks count="5" manualBreakCount="5">
        <brk id="81" max="20" man="1"/>
        <brk id="147" max="20" man="1"/>
        <brk id="246" max="20" man="1"/>
        <brk id="339" max="20" man="1"/>
        <brk id="385" max="20" man="1"/>
      </rowBreaks>
      <pageMargins left="0.75" right="0.75" top="0.55000000000000004" bottom="0.55000000000000004" header="0.39" footer="0.37"/>
      <pageSetup paperSize="9" scale="49" fitToHeight="5" orientation="landscape" r:id="rId9"/>
      <headerFooter alignWithMargins="0">
        <oddHeader>&amp;A</oddHeader>
        <oddFooter>Przygotował(a) Korneliusz Pylak &amp;D&amp;RStrona &amp;P</oddFooter>
      </headerFooter>
    </customSheetView>
    <customSheetView guid="{23CCA949-FA54-4E12-8FF4-17C661F86A72}" showPageBreaks="1" printArea="1" view="pageBreakPreview" topLeftCell="A285">
      <selection activeCell="B317" sqref="B317"/>
      <rowBreaks count="8" manualBreakCount="8">
        <brk id="84" max="20" man="1"/>
        <brk id="100" max="20" man="1"/>
        <brk id="160" max="20" man="1"/>
        <brk id="166" max="20" man="1"/>
        <brk id="252" max="20" man="1"/>
        <brk id="265" max="20" man="1"/>
        <brk id="335" max="20" man="1"/>
        <brk id="392" max="20" man="1"/>
      </rowBreaks>
      <pageMargins left="0.75" right="0.75" top="0.55000000000000004" bottom="0.55000000000000004" header="0.39" footer="0.37"/>
      <pageSetup paperSize="9" scale="49" fitToHeight="5" orientation="landscape" r:id="rId10"/>
      <headerFooter alignWithMargins="0">
        <oddHeader>&amp;A</oddHeader>
        <oddFooter>Przygotował(a) Korneliusz Pylak &amp;D&amp;RStrona &amp;P</oddFooter>
      </headerFooter>
    </customSheetView>
    <customSheetView guid="{F85C6F35-926A-4312-ADCC-3297BB731425}" showPageBreaks="1" printArea="1" view="pageBreakPreview" topLeftCell="A308">
      <selection activeCell="B338" sqref="B338"/>
      <rowBreaks count="7" manualBreakCount="7">
        <brk id="84" max="20" man="1"/>
        <brk id="100" max="20" man="1"/>
        <brk id="160" max="20" man="1"/>
        <brk id="166" max="20" man="1"/>
        <brk id="252" max="20" man="1"/>
        <brk id="265" max="20" man="1"/>
        <brk id="333" max="20" man="1"/>
      </rowBreaks>
      <pageMargins left="0.75" right="0.75" top="0.55000000000000004" bottom="0.55000000000000004" header="0.39" footer="0.37"/>
      <pageSetup paperSize="9" scale="49" fitToHeight="5" orientation="landscape" r:id="rId11"/>
      <headerFooter alignWithMargins="0">
        <oddHeader>&amp;A</oddHeader>
        <oddFooter>Przygotował(a) Korneliusz Pylak &amp;D&amp;RStrona &amp;P</oddFooter>
      </headerFooter>
    </customSheetView>
    <customSheetView guid="{336239F0-F69E-4BD8-BEB4-8D802C61D0ED}" scale="85" showPageBreaks="1" printArea="1" view="pageBreakPreview" topLeftCell="A367">
      <selection activeCell="F396" sqref="F396"/>
      <rowBreaks count="5" manualBreakCount="5">
        <brk id="60" max="18" man="1"/>
        <brk id="122" max="18" man="1"/>
        <brk id="184" max="18" man="1"/>
        <brk id="235" max="18" man="1"/>
        <brk id="433" max="18" man="1"/>
      </rowBreaks>
      <pageMargins left="0.75" right="0.75" top="0.55000000000000004" bottom="0.55000000000000004" header="0.39" footer="0.37"/>
      <pageSetup paperSize="9" scale="49" fitToHeight="5" orientation="landscape" r:id="rId12"/>
      <headerFooter alignWithMargins="0">
        <oddHeader>&amp;A</oddHeader>
        <oddFooter>Przygotował(a) Korneliusz Pylak &amp;D&amp;RStrona &amp;P</oddFooter>
      </headerFooter>
    </customSheetView>
  </customSheetViews>
  <mergeCells count="30">
    <mergeCell ref="A486:A487"/>
    <mergeCell ref="B486:B487"/>
    <mergeCell ref="C486:C487"/>
    <mergeCell ref="A127:A128"/>
    <mergeCell ref="B127:B128"/>
    <mergeCell ref="C127:C128"/>
    <mergeCell ref="B381:B382"/>
    <mergeCell ref="C381:C382"/>
    <mergeCell ref="A428:A429"/>
    <mergeCell ref="B428:B429"/>
    <mergeCell ref="A463:A464"/>
    <mergeCell ref="B463:B464"/>
    <mergeCell ref="C463:C464"/>
    <mergeCell ref="C428:C429"/>
    <mergeCell ref="A381:A382"/>
    <mergeCell ref="S3:S4"/>
    <mergeCell ref="A3:A4"/>
    <mergeCell ref="B3:B4"/>
    <mergeCell ref="S428:S429"/>
    <mergeCell ref="S463:S464"/>
    <mergeCell ref="S110:S111"/>
    <mergeCell ref="S127:S128"/>
    <mergeCell ref="S381:S382"/>
    <mergeCell ref="S77:S78"/>
    <mergeCell ref="A110:A111"/>
    <mergeCell ref="B110:B111"/>
    <mergeCell ref="C110:C111"/>
    <mergeCell ref="A77:A78"/>
    <mergeCell ref="B77:B78"/>
    <mergeCell ref="C77:C78"/>
  </mergeCells>
  <phoneticPr fontId="3" type="noConversion"/>
  <conditionalFormatting sqref="E428:R428 E463:R463 E110:R110 E381:R381 E127:R127 E77:R77 E3:R3">
    <cfRule type="cellIs" dxfId="0" priority="1" stopIfTrue="1" operator="equal">
      <formula>"Okres realiz."</formula>
    </cfRule>
  </conditionalFormatting>
  <pageMargins left="0.75" right="0.75" top="0.55000000000000004" bottom="0.55000000000000004" header="0.39" footer="0.37"/>
  <pageSetup paperSize="9" scale="49" fitToHeight="5" orientation="landscape" r:id="rId13"/>
  <headerFooter alignWithMargins="0">
    <oddHeader>&amp;A</oddHeader>
    <oddFooter>Przygotował(a) Korneliusz Pylak &amp;D&amp;RStrona &amp;P</oddFooter>
  </headerFooter>
  <rowBreaks count="5" manualBreakCount="5">
    <brk id="60" max="18" man="1"/>
    <brk id="122" max="18" man="1"/>
    <brk id="184" max="18" man="1"/>
    <brk id="235" max="18" man="1"/>
    <brk id="433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T52"/>
  <sheetViews>
    <sheetView tabSelected="1" view="pageBreakPreview" topLeftCell="A13" zoomScale="110" zoomScaleNormal="70" zoomScaleSheetLayoutView="110" workbookViewId="0">
      <selection activeCell="C30" sqref="C30:D30"/>
    </sheetView>
  </sheetViews>
  <sheetFormatPr defaultRowHeight="12.75"/>
  <cols>
    <col min="1" max="1" width="8.85546875" customWidth="1"/>
    <col min="2" max="2" width="41.5703125" customWidth="1"/>
    <col min="3" max="3" width="17.42578125" customWidth="1"/>
    <col min="4" max="4" width="16.140625" customWidth="1"/>
    <col min="5" max="5" width="12.140625" customWidth="1"/>
    <col min="6" max="6" width="11.5703125" customWidth="1"/>
    <col min="7" max="7" width="13.140625" customWidth="1"/>
    <col min="8" max="8" width="10.7109375" customWidth="1"/>
    <col min="9" max="10" width="10.5703125" customWidth="1"/>
    <col min="11" max="11" width="10.7109375" customWidth="1"/>
    <col min="12" max="12" width="10.140625" customWidth="1"/>
    <col min="13" max="13" width="10.42578125" customWidth="1"/>
    <col min="14" max="15" width="10.5703125" customWidth="1"/>
    <col min="16" max="16" width="11.140625" customWidth="1"/>
    <col min="17" max="17" width="12.140625" customWidth="1"/>
    <col min="18" max="18" width="13.5703125" customWidth="1"/>
    <col min="19" max="19" width="24.42578125" customWidth="1"/>
    <col min="20" max="20" width="15.140625" customWidth="1"/>
  </cols>
  <sheetData>
    <row r="1" spans="1:20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pans="1:20" s="315" customFormat="1" ht="11.25" thickBot="1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</row>
    <row r="3" spans="1:20" s="315" customFormat="1" ht="18.75" thickBot="1">
      <c r="A3" s="314"/>
      <c r="B3" s="501" t="s">
        <v>122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</row>
    <row r="4" spans="1:20" s="315" customFormat="1" ht="10.5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</row>
    <row r="5" spans="1:20" s="315" customFormat="1" ht="10.5">
      <c r="A5" s="314"/>
      <c r="B5" s="282" t="s">
        <v>91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</row>
    <row r="6" spans="1:20" s="490" customFormat="1" ht="35.25" customHeight="1">
      <c r="A6" s="275" t="s">
        <v>14</v>
      </c>
      <c r="B6" s="275" t="s">
        <v>295</v>
      </c>
      <c r="C6" s="275" t="s">
        <v>297</v>
      </c>
      <c r="D6" s="275" t="s">
        <v>296</v>
      </c>
      <c r="E6" s="276" t="s">
        <v>199</v>
      </c>
      <c r="F6" s="276" t="s">
        <v>199</v>
      </c>
      <c r="G6" s="276" t="s">
        <v>199</v>
      </c>
      <c r="H6" s="276" t="s">
        <v>199</v>
      </c>
      <c r="I6" s="276" t="s">
        <v>199</v>
      </c>
      <c r="J6" s="276" t="s">
        <v>199</v>
      </c>
      <c r="K6" s="276" t="s">
        <v>199</v>
      </c>
      <c r="L6" s="276" t="s">
        <v>199</v>
      </c>
      <c r="M6" s="276" t="s">
        <v>199</v>
      </c>
      <c r="N6" s="276" t="s">
        <v>199</v>
      </c>
      <c r="O6" s="276" t="s">
        <v>199</v>
      </c>
      <c r="P6" s="276" t="s">
        <v>199</v>
      </c>
      <c r="Q6" s="276" t="s">
        <v>199</v>
      </c>
      <c r="R6" s="276" t="s">
        <v>199</v>
      </c>
      <c r="S6" s="276" t="s">
        <v>199</v>
      </c>
      <c r="T6" s="277" t="s">
        <v>0</v>
      </c>
    </row>
    <row r="7" spans="1:20" s="490" customFormat="1" ht="10.5">
      <c r="A7" s="273"/>
      <c r="B7" s="273"/>
      <c r="C7" s="273" t="s">
        <v>6</v>
      </c>
      <c r="D7" s="273" t="s">
        <v>7</v>
      </c>
      <c r="E7" s="274">
        <f>Dane!D4</f>
        <v>0</v>
      </c>
      <c r="F7" s="274">
        <f>Dane!E4</f>
        <v>1</v>
      </c>
      <c r="G7" s="274">
        <f>Dane!F4</f>
        <v>2</v>
      </c>
      <c r="H7" s="274">
        <f>Dane!G4</f>
        <v>3</v>
      </c>
      <c r="I7" s="274">
        <f>Dane!H4</f>
        <v>4</v>
      </c>
      <c r="J7" s="274">
        <f>Dane!I4</f>
        <v>5</v>
      </c>
      <c r="K7" s="274">
        <f>Dane!J4</f>
        <v>6</v>
      </c>
      <c r="L7" s="274">
        <f>Dane!K4</f>
        <v>7</v>
      </c>
      <c r="M7" s="274">
        <f>Dane!L4</f>
        <v>8</v>
      </c>
      <c r="N7" s="274">
        <f>Dane!M4</f>
        <v>9</v>
      </c>
      <c r="O7" s="274">
        <f>Dane!N4</f>
        <v>10</v>
      </c>
      <c r="P7" s="274">
        <f>Dane!O4</f>
        <v>11</v>
      </c>
      <c r="Q7" s="274">
        <f>Dane!P4</f>
        <v>12</v>
      </c>
      <c r="R7" s="274">
        <f>Dane!Q4</f>
        <v>13</v>
      </c>
      <c r="S7" s="274">
        <f>Dane!R4</f>
        <v>14</v>
      </c>
      <c r="T7" s="278"/>
    </row>
    <row r="8" spans="1:20" s="315" customFormat="1" ht="10.5">
      <c r="A8" s="70">
        <v>1</v>
      </c>
      <c r="B8" s="35"/>
      <c r="C8" s="283"/>
      <c r="D8" s="28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64"/>
    </row>
    <row r="9" spans="1:20" s="315" customFormat="1" ht="10.5">
      <c r="A9" s="70">
        <v>2</v>
      </c>
      <c r="B9" s="35"/>
      <c r="C9" s="283"/>
      <c r="D9" s="28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64"/>
    </row>
    <row r="10" spans="1:20" s="315" customFormat="1" ht="10.5">
      <c r="A10" s="70">
        <v>3</v>
      </c>
      <c r="B10" s="35"/>
      <c r="C10" s="283"/>
      <c r="D10" s="284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64"/>
    </row>
    <row r="11" spans="1:20" s="315" customFormat="1" ht="10.5">
      <c r="A11" s="70">
        <v>4</v>
      </c>
      <c r="B11" s="35"/>
      <c r="C11" s="283"/>
      <c r="D11" s="28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64"/>
    </row>
    <row r="12" spans="1:20" s="315" customFormat="1" ht="10.5">
      <c r="A12" s="70">
        <v>5</v>
      </c>
      <c r="B12" s="316"/>
      <c r="C12" s="303"/>
      <c r="D12" s="317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16"/>
    </row>
    <row r="13" spans="1:20" s="315" customFormat="1" ht="10.5">
      <c r="A13" s="70">
        <v>6</v>
      </c>
      <c r="B13" s="316"/>
      <c r="C13" s="303"/>
      <c r="D13" s="317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16"/>
    </row>
    <row r="14" spans="1:20" s="315" customFormat="1" ht="10.5">
      <c r="A14" s="70">
        <v>7</v>
      </c>
      <c r="B14" s="316"/>
      <c r="C14" s="303"/>
      <c r="D14" s="317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16"/>
    </row>
    <row r="15" spans="1:20" s="315" customFormat="1" ht="10.5">
      <c r="A15" s="70">
        <v>8</v>
      </c>
      <c r="B15" s="316"/>
      <c r="C15" s="303"/>
      <c r="D15" s="317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16"/>
    </row>
    <row r="16" spans="1:20" s="315" customFormat="1" ht="10.5">
      <c r="A16" s="70">
        <v>9</v>
      </c>
      <c r="B16" s="316"/>
      <c r="C16" s="303"/>
      <c r="D16" s="317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16"/>
    </row>
    <row r="17" spans="1:20" s="315" customFormat="1" ht="10.5">
      <c r="A17" s="70">
        <v>10</v>
      </c>
      <c r="B17" s="316"/>
      <c r="C17" s="303"/>
      <c r="D17" s="317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16"/>
    </row>
    <row r="18" spans="1:20" s="315" customFormat="1" ht="10.5">
      <c r="A18" s="70">
        <v>11</v>
      </c>
      <c r="B18" s="316"/>
      <c r="C18" s="303"/>
      <c r="D18" s="317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16"/>
    </row>
    <row r="19" spans="1:20" s="315" customFormat="1" ht="10.5">
      <c r="A19" s="70">
        <v>12</v>
      </c>
      <c r="B19" s="316"/>
      <c r="C19" s="303"/>
      <c r="D19" s="317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16"/>
    </row>
    <row r="20" spans="1:20" s="315" customFormat="1" ht="10.5">
      <c r="A20" s="70">
        <v>13</v>
      </c>
      <c r="B20" s="316"/>
      <c r="C20" s="303"/>
      <c r="D20" s="317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16"/>
    </row>
    <row r="21" spans="1:20" s="315" customFormat="1" ht="10.5">
      <c r="A21" s="70">
        <v>14</v>
      </c>
      <c r="B21" s="316"/>
      <c r="C21" s="303"/>
      <c r="D21" s="317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16"/>
    </row>
    <row r="22" spans="1:20" s="315" customFormat="1" ht="10.5">
      <c r="A22" s="70">
        <v>15</v>
      </c>
      <c r="B22" s="316"/>
      <c r="C22" s="303"/>
      <c r="D22" s="317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16"/>
    </row>
    <row r="23" spans="1:20" s="315" customFormat="1" ht="10.5">
      <c r="A23" s="70">
        <v>16</v>
      </c>
      <c r="B23" s="316"/>
      <c r="C23" s="303"/>
      <c r="D23" s="317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16"/>
    </row>
    <row r="24" spans="1:20" s="315" customFormat="1" ht="10.5">
      <c r="A24" s="279">
        <v>17</v>
      </c>
      <c r="B24" s="316"/>
      <c r="C24" s="303"/>
      <c r="D24" s="317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16"/>
    </row>
    <row r="25" spans="1:20" s="315" customFormat="1" ht="10.5">
      <c r="A25" s="70" t="s">
        <v>298</v>
      </c>
      <c r="B25" s="316"/>
      <c r="C25" s="303"/>
      <c r="D25" s="317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16"/>
    </row>
    <row r="26" spans="1:20" s="320" customFormat="1" ht="10.5">
      <c r="A26" s="318"/>
      <c r="B26" s="318" t="s">
        <v>299</v>
      </c>
      <c r="C26" s="321">
        <f>SUM(C8:C25)</f>
        <v>0</v>
      </c>
      <c r="D26" s="322"/>
      <c r="E26" s="321">
        <f>SUM(E8:E25)</f>
        <v>0</v>
      </c>
      <c r="F26" s="321">
        <f t="shared" ref="F26:S26" si="0">SUM(F8:F25)</f>
        <v>0</v>
      </c>
      <c r="G26" s="321">
        <f t="shared" si="0"/>
        <v>0</v>
      </c>
      <c r="H26" s="321">
        <f t="shared" si="0"/>
        <v>0</v>
      </c>
      <c r="I26" s="321">
        <f t="shared" si="0"/>
        <v>0</v>
      </c>
      <c r="J26" s="321">
        <f t="shared" si="0"/>
        <v>0</v>
      </c>
      <c r="K26" s="321">
        <f t="shared" si="0"/>
        <v>0</v>
      </c>
      <c r="L26" s="321">
        <f t="shared" si="0"/>
        <v>0</v>
      </c>
      <c r="M26" s="321">
        <f t="shared" si="0"/>
        <v>0</v>
      </c>
      <c r="N26" s="321">
        <f t="shared" si="0"/>
        <v>0</v>
      </c>
      <c r="O26" s="321">
        <f t="shared" si="0"/>
        <v>0</v>
      </c>
      <c r="P26" s="321">
        <f t="shared" si="0"/>
        <v>0</v>
      </c>
      <c r="Q26" s="321">
        <f t="shared" si="0"/>
        <v>0</v>
      </c>
      <c r="R26" s="321">
        <f t="shared" si="0"/>
        <v>0</v>
      </c>
      <c r="S26" s="321">
        <f t="shared" si="0"/>
        <v>0</v>
      </c>
      <c r="T26" s="318"/>
    </row>
    <row r="27" spans="1:20" s="315" customFormat="1" ht="10.5">
      <c r="A27" s="314"/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</row>
    <row r="28" spans="1:20">
      <c r="A28" s="253"/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</row>
    <row r="29" spans="1:20" s="345" customFormat="1" ht="13.5" thickBot="1">
      <c r="A29" s="253"/>
      <c r="B29" s="253"/>
      <c r="C29" s="253"/>
      <c r="D29" s="314"/>
      <c r="E29" s="314"/>
      <c r="F29" s="314"/>
      <c r="G29" s="314"/>
      <c r="H29" s="314"/>
      <c r="I29" s="314"/>
      <c r="J29" s="314"/>
      <c r="K29" s="314"/>
      <c r="L29" s="314"/>
      <c r="T29" s="253"/>
    </row>
    <row r="30" spans="1:20" s="345" customFormat="1" ht="18.75" thickBot="1">
      <c r="A30" s="253"/>
      <c r="B30" s="578" t="s">
        <v>531</v>
      </c>
      <c r="C30" s="579"/>
      <c r="D30" s="580"/>
      <c r="E30" s="314"/>
      <c r="F30" s="314"/>
      <c r="G30" s="314"/>
      <c r="H30" s="314"/>
      <c r="I30" s="314"/>
      <c r="J30" s="314"/>
      <c r="K30" s="314"/>
      <c r="L30" s="314"/>
      <c r="T30" s="253"/>
    </row>
    <row r="31" spans="1:20" s="345" customFormat="1">
      <c r="A31" s="253"/>
      <c r="B31" s="253"/>
      <c r="C31" s="253"/>
      <c r="D31" s="314"/>
      <c r="E31" s="314"/>
      <c r="F31" s="314"/>
      <c r="G31" s="314"/>
      <c r="H31" s="314"/>
      <c r="I31" s="314"/>
      <c r="J31" s="314"/>
      <c r="K31" s="314"/>
      <c r="L31" s="314"/>
      <c r="T31" s="253"/>
    </row>
    <row r="32" spans="1:20" s="345" customFormat="1">
      <c r="A32" s="314"/>
      <c r="B32" s="314"/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T32" s="253"/>
    </row>
    <row r="33" spans="1:20" s="345" customFormat="1">
      <c r="B33" s="282" t="s">
        <v>532</v>
      </c>
      <c r="C33" s="346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9"/>
      <c r="T33" s="253"/>
    </row>
    <row r="34" spans="1:20" s="345" customFormat="1">
      <c r="A34" s="569" t="s">
        <v>14</v>
      </c>
      <c r="B34" s="571" t="s">
        <v>3</v>
      </c>
      <c r="C34" s="569" t="s">
        <v>1</v>
      </c>
      <c r="D34" s="276" t="s">
        <v>199</v>
      </c>
      <c r="E34" s="276" t="s">
        <v>199</v>
      </c>
      <c r="F34" s="276" t="s">
        <v>199</v>
      </c>
      <c r="G34" s="276" t="s">
        <v>199</v>
      </c>
      <c r="H34" s="276" t="s">
        <v>199</v>
      </c>
      <c r="I34" s="276" t="s">
        <v>199</v>
      </c>
      <c r="J34" s="276" t="s">
        <v>199</v>
      </c>
      <c r="K34" s="276" t="s">
        <v>199</v>
      </c>
      <c r="L34" s="276" t="s">
        <v>199</v>
      </c>
      <c r="M34" s="276" t="s">
        <v>199</v>
      </c>
      <c r="N34" s="276" t="s">
        <v>199</v>
      </c>
      <c r="O34" s="276" t="s">
        <v>199</v>
      </c>
      <c r="P34" s="276" t="s">
        <v>199</v>
      </c>
      <c r="Q34" s="276" t="s">
        <v>199</v>
      </c>
      <c r="R34" s="276" t="s">
        <v>199</v>
      </c>
      <c r="S34" s="572" t="s">
        <v>0</v>
      </c>
      <c r="T34" s="253"/>
    </row>
    <row r="35" spans="1:20" s="345" customFormat="1">
      <c r="A35" s="570"/>
      <c r="B35" s="571"/>
      <c r="C35" s="570"/>
      <c r="D35" s="274">
        <f>Dane!D4</f>
        <v>0</v>
      </c>
      <c r="E35" s="274">
        <f>Dane!E4</f>
        <v>1</v>
      </c>
      <c r="F35" s="274">
        <f>Dane!F4</f>
        <v>2</v>
      </c>
      <c r="G35" s="274">
        <f>Dane!G4</f>
        <v>3</v>
      </c>
      <c r="H35" s="274">
        <f>Dane!H4</f>
        <v>4</v>
      </c>
      <c r="I35" s="274">
        <f>Dane!I4</f>
        <v>5</v>
      </c>
      <c r="J35" s="274">
        <f>Dane!J4</f>
        <v>6</v>
      </c>
      <c r="K35" s="274">
        <f>Dane!K4</f>
        <v>7</v>
      </c>
      <c r="L35" s="274">
        <f>Dane!L4</f>
        <v>8</v>
      </c>
      <c r="M35" s="274">
        <f>Dane!M4</f>
        <v>9</v>
      </c>
      <c r="N35" s="274">
        <f>Dane!N4</f>
        <v>10</v>
      </c>
      <c r="O35" s="274">
        <f>Dane!O4</f>
        <v>11</v>
      </c>
      <c r="P35" s="274">
        <f>Dane!P4</f>
        <v>12</v>
      </c>
      <c r="Q35" s="274">
        <f>Dane!Q4</f>
        <v>13</v>
      </c>
      <c r="R35" s="274">
        <f>Dane!R4</f>
        <v>14</v>
      </c>
      <c r="S35" s="573"/>
      <c r="T35" s="253"/>
    </row>
    <row r="36" spans="1:20" s="345" customFormat="1">
      <c r="A36" s="451">
        <v>1</v>
      </c>
      <c r="B36" s="452" t="s">
        <v>251</v>
      </c>
      <c r="C36" s="429" t="s">
        <v>6</v>
      </c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64"/>
      <c r="T36" s="253"/>
    </row>
    <row r="37" spans="1:20" s="345" customFormat="1">
      <c r="A37" s="451">
        <v>2</v>
      </c>
      <c r="B37" s="452" t="s">
        <v>254</v>
      </c>
      <c r="C37" s="429" t="s">
        <v>6</v>
      </c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64"/>
      <c r="T37" s="253"/>
    </row>
    <row r="38" spans="1:20" s="345" customFormat="1" ht="21">
      <c r="A38" s="451">
        <v>3</v>
      </c>
      <c r="B38" s="452" t="s">
        <v>306</v>
      </c>
      <c r="C38" s="429" t="s">
        <v>6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64"/>
      <c r="T38" s="253"/>
    </row>
    <row r="39" spans="1:20" s="345" customFormat="1" ht="21">
      <c r="A39" s="451">
        <v>4</v>
      </c>
      <c r="B39" s="452" t="s">
        <v>533</v>
      </c>
      <c r="C39" s="429" t="s">
        <v>6</v>
      </c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64"/>
      <c r="T39" s="253"/>
    </row>
    <row r="40" spans="1:20" s="345" customFormat="1">
      <c r="A40" s="451">
        <v>5</v>
      </c>
      <c r="B40" s="345" t="s">
        <v>257</v>
      </c>
      <c r="C40" s="429" t="s">
        <v>6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64"/>
      <c r="T40" s="253"/>
    </row>
    <row r="41" spans="1:20" s="345" customFormat="1">
      <c r="A41" s="451">
        <v>6</v>
      </c>
      <c r="B41" s="452" t="s">
        <v>81</v>
      </c>
      <c r="C41" s="429" t="s">
        <v>6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64"/>
      <c r="T41" s="253"/>
    </row>
    <row r="42" spans="1:20" s="345" customFormat="1">
      <c r="A42" s="451">
        <v>7</v>
      </c>
      <c r="B42" s="452" t="s">
        <v>534</v>
      </c>
      <c r="C42" s="429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64"/>
      <c r="T42" s="253"/>
    </row>
    <row r="43" spans="1:20" s="345" customFormat="1">
      <c r="A43" s="451">
        <v>8</v>
      </c>
      <c r="B43" s="452" t="s">
        <v>535</v>
      </c>
      <c r="C43" s="429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64"/>
      <c r="T43" s="253"/>
    </row>
    <row r="44" spans="1:20" s="345" customFormat="1">
      <c r="A44" s="451">
        <v>9</v>
      </c>
      <c r="B44" s="294" t="s">
        <v>260</v>
      </c>
      <c r="C44" s="430" t="s">
        <v>6</v>
      </c>
      <c r="D44" s="233">
        <f>SUM(D36:D43)</f>
        <v>0</v>
      </c>
      <c r="E44" s="233">
        <f t="shared" ref="E44:R44" si="1">SUM(E36:E43)</f>
        <v>0</v>
      </c>
      <c r="F44" s="233">
        <f t="shared" si="1"/>
        <v>0</v>
      </c>
      <c r="G44" s="233">
        <f t="shared" si="1"/>
        <v>0</v>
      </c>
      <c r="H44" s="233">
        <f t="shared" si="1"/>
        <v>0</v>
      </c>
      <c r="I44" s="233">
        <f t="shared" si="1"/>
        <v>0</v>
      </c>
      <c r="J44" s="233">
        <f t="shared" si="1"/>
        <v>0</v>
      </c>
      <c r="K44" s="233">
        <f t="shared" si="1"/>
        <v>0</v>
      </c>
      <c r="L44" s="233">
        <f t="shared" si="1"/>
        <v>0</v>
      </c>
      <c r="M44" s="233">
        <f t="shared" si="1"/>
        <v>0</v>
      </c>
      <c r="N44" s="233">
        <f t="shared" si="1"/>
        <v>0</v>
      </c>
      <c r="O44" s="233">
        <f t="shared" si="1"/>
        <v>0</v>
      </c>
      <c r="P44" s="233">
        <f t="shared" si="1"/>
        <v>0</v>
      </c>
      <c r="Q44" s="233">
        <f t="shared" si="1"/>
        <v>0</v>
      </c>
      <c r="R44" s="233">
        <f t="shared" si="1"/>
        <v>0</v>
      </c>
      <c r="S44" s="260"/>
      <c r="T44" s="253"/>
    </row>
    <row r="45" spans="1:20" s="345" customFormat="1">
      <c r="A45" s="451">
        <v>10</v>
      </c>
      <c r="B45" s="452" t="s">
        <v>82</v>
      </c>
      <c r="C45" s="429" t="s">
        <v>7</v>
      </c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  <c r="P45" s="575"/>
      <c r="Q45" s="575"/>
      <c r="R45" s="575"/>
      <c r="S45" s="259"/>
      <c r="T45" s="253"/>
    </row>
    <row r="46" spans="1:20" s="345" customFormat="1">
      <c r="A46" s="451">
        <v>11</v>
      </c>
      <c r="B46" s="294" t="s">
        <v>261</v>
      </c>
      <c r="C46" s="430" t="s">
        <v>6</v>
      </c>
      <c r="D46" s="233">
        <f>D44*D45</f>
        <v>0</v>
      </c>
      <c r="E46" s="233">
        <f t="shared" ref="E46:R46" si="2">E44*E45</f>
        <v>0</v>
      </c>
      <c r="F46" s="233">
        <f t="shared" si="2"/>
        <v>0</v>
      </c>
      <c r="G46" s="233">
        <f t="shared" si="2"/>
        <v>0</v>
      </c>
      <c r="H46" s="233">
        <f t="shared" si="2"/>
        <v>0</v>
      </c>
      <c r="I46" s="233">
        <f t="shared" si="2"/>
        <v>0</v>
      </c>
      <c r="J46" s="233">
        <f t="shared" si="2"/>
        <v>0</v>
      </c>
      <c r="K46" s="233">
        <f t="shared" si="2"/>
        <v>0</v>
      </c>
      <c r="L46" s="233">
        <f t="shared" si="2"/>
        <v>0</v>
      </c>
      <c r="M46" s="233">
        <f t="shared" si="2"/>
        <v>0</v>
      </c>
      <c r="N46" s="233">
        <f t="shared" si="2"/>
        <v>0</v>
      </c>
      <c r="O46" s="233">
        <f t="shared" si="2"/>
        <v>0</v>
      </c>
      <c r="P46" s="233">
        <f t="shared" si="2"/>
        <v>0</v>
      </c>
      <c r="Q46" s="233">
        <f t="shared" si="2"/>
        <v>0</v>
      </c>
      <c r="R46" s="233">
        <f t="shared" si="2"/>
        <v>0</v>
      </c>
      <c r="S46" s="260"/>
      <c r="T46" s="253"/>
    </row>
    <row r="47" spans="1:20">
      <c r="A47" s="451">
        <v>12</v>
      </c>
      <c r="B47" s="294" t="s">
        <v>536</v>
      </c>
      <c r="C47" s="429" t="s">
        <v>7</v>
      </c>
      <c r="D47" s="232" t="e">
        <f>IRR(D44:R44)</f>
        <v>#NUM!</v>
      </c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/>
      <c r="T47" s="253"/>
    </row>
    <row r="48" spans="1:20">
      <c r="A48" s="363"/>
      <c r="B48" s="357"/>
      <c r="C48" s="344"/>
      <c r="D48" s="338"/>
      <c r="E48" s="338"/>
      <c r="F48" s="338"/>
      <c r="G48" s="338"/>
      <c r="H48" s="338"/>
      <c r="I48" s="338"/>
      <c r="J48" s="338"/>
      <c r="K48" s="338"/>
      <c r="L48" s="338"/>
      <c r="M48" s="338"/>
      <c r="N48" s="338"/>
      <c r="O48" s="338"/>
      <c r="P48" s="338"/>
      <c r="Q48" s="338"/>
      <c r="R48" s="338"/>
      <c r="S48" s="338"/>
      <c r="T48" s="253"/>
    </row>
    <row r="49" spans="1:20" ht="13.5" thickBot="1">
      <c r="A49" s="363"/>
      <c r="B49" s="357"/>
      <c r="C49" s="344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253"/>
    </row>
    <row r="50" spans="1:20" ht="18.75" thickBot="1">
      <c r="A50" s="253"/>
      <c r="B50" s="574" t="s">
        <v>129</v>
      </c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</row>
    <row r="51" spans="1:20">
      <c r="A51" s="253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</row>
    <row r="52" spans="1:20">
      <c r="A52" s="253"/>
      <c r="B52" s="282" t="s">
        <v>537</v>
      </c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</row>
  </sheetData>
  <customSheetViews>
    <customSheetView guid="{16374D14-0256-4910-839F-6D5897BE7288}" scale="110" showPageBreaks="1" printArea="1" view="pageBreakPreview" topLeftCell="A13">
      <selection activeCell="C30" sqref="C30:D30"/>
      <pageMargins left="0.70866141732283472" right="0.70866141732283472" top="0.74803149606299213" bottom="0.74803149606299213" header="0.31496062992125984" footer="0.31496062992125984"/>
      <pageSetup paperSize="9" scale="50" orientation="landscape" verticalDpi="4294967294" r:id="rId1"/>
    </customSheetView>
    <customSheetView guid="{89C05D0E-4FF7-4693-AD27-7EAF85529956}" scale="70" showPageBreaks="1" printArea="1" view="pageBreakPreview">
      <selection activeCell="D55" sqref="D55"/>
      <pageMargins left="0.7" right="0.7" top="0.75" bottom="0.75" header="0.3" footer="0.3"/>
      <pageSetup paperSize="9" scale="37" orientation="portrait" verticalDpi="0" r:id="rId2"/>
    </customSheetView>
    <customSheetView guid="{0CF6CE1B-9FE7-4552-BA42-F0FE5F10A4B1}" showPageBreaks="1" printArea="1" view="pageBreakPreview">
      <selection activeCell="B32" sqref="B32"/>
      <pageMargins left="0.7" right="0.7" top="0.75" bottom="0.75" header="0.3" footer="0.3"/>
      <pageSetup paperSize="9" scale="37" orientation="portrait" r:id="rId3"/>
    </customSheetView>
    <customSheetView guid="{336239F0-F69E-4BD8-BEB4-8D802C61D0ED}" scale="110" showPageBreaks="1" printArea="1" view="pageBreakPreview" topLeftCell="A13">
      <selection activeCell="C30" sqref="C30:D30"/>
      <pageMargins left="0.70866141732283472" right="0.70866141732283472" top="0.74803149606299213" bottom="0.74803149606299213" header="0.31496062992125984" footer="0.31496062992125984"/>
      <pageSetup paperSize="9" scale="50" orientation="landscape" verticalDpi="4294967294" r:id="rId4"/>
    </customSheetView>
  </customSheetViews>
  <pageMargins left="0.70866141732283472" right="0.70866141732283472" top="0.74803149606299213" bottom="0.74803149606299213" header="0.31496062992125984" footer="0.31496062992125984"/>
  <pageSetup paperSize="9" scale="50" orientation="landscape" verticalDpi="4294967294" r:id="rId5"/>
</worksheet>
</file>

<file path=xl/worksheets/sheet5.xml><?xml version="1.0" encoding="utf-8"?>
<worksheet xmlns="http://schemas.openxmlformats.org/spreadsheetml/2006/main" xmlns:r="http://schemas.openxmlformats.org/officeDocument/2006/relationships">
  <dimension ref="A2:A12"/>
  <sheetViews>
    <sheetView workbookViewId="0">
      <selection activeCell="A5" sqref="A5"/>
    </sheetView>
  </sheetViews>
  <sheetFormatPr defaultRowHeight="12.75"/>
  <cols>
    <col min="1" max="1" width="9.28515625" bestFit="1" customWidth="1"/>
    <col min="2" max="2" width="38.42578125" customWidth="1"/>
    <col min="3" max="3" width="9.85546875" customWidth="1"/>
    <col min="4" max="4" width="9.28515625" bestFit="1" customWidth="1"/>
    <col min="5" max="18" width="10.5703125" bestFit="1" customWidth="1"/>
    <col min="19" max="19" width="11" customWidth="1"/>
    <col min="20" max="20" width="13.140625" customWidth="1"/>
  </cols>
  <sheetData>
    <row r="2" s="315" customFormat="1" ht="10.5"/>
    <row r="3" s="315" customFormat="1" ht="10.5"/>
    <row r="4" s="315" customFormat="1" ht="10.5"/>
    <row r="5" s="315" customFormat="1" ht="10.5"/>
    <row r="6" s="315" customFormat="1" ht="10.5"/>
    <row r="7" s="315" customFormat="1" ht="10.5"/>
    <row r="8" s="315" customFormat="1" ht="10.5"/>
    <row r="9" s="315" customFormat="1" ht="10.5"/>
    <row r="10" s="315" customFormat="1" ht="10.5"/>
    <row r="11" s="315" customFormat="1" ht="10.5"/>
    <row r="12" s="315" customFormat="1" ht="10.5"/>
  </sheetData>
  <customSheetViews>
    <customSheetView guid="{16374D14-0256-4910-839F-6D5897BE7288}" state="hidden">
      <selection activeCell="A5" sqref="A5"/>
      <pageMargins left="0.7" right="0.7" top="0.75" bottom="0.75" header="0.3" footer="0.3"/>
    </customSheetView>
    <customSheetView guid="{89C05D0E-4FF7-4693-AD27-7EAF85529956}" state="hidden">
      <selection activeCell="A5" sqref="A5"/>
      <pageMargins left="0.7" right="0.7" top="0.75" bottom="0.75" header="0.3" footer="0.3"/>
    </customSheetView>
    <customSheetView guid="{0CF6CE1B-9FE7-4552-BA42-F0FE5F10A4B1}">
      <selection activeCell="E6" sqref="E6"/>
      <pageMargins left="0.7" right="0.7" top="0.75" bottom="0.75" header="0.3" footer="0.3"/>
    </customSheetView>
    <customSheetView guid="{DD16428E-FF7C-4F94-B8D8-9AF1FD599F85}">
      <selection activeCell="E6" sqref="E6"/>
      <pageMargins left="0.7" right="0.7" top="0.75" bottom="0.75" header="0.3" footer="0.3"/>
    </customSheetView>
    <customSheetView guid="{4602E273-8A89-481D-9FEF-5E03366F9612}">
      <selection activeCell="A2" sqref="A2:XFD2"/>
      <pageMargins left="0.7" right="0.7" top="0.75" bottom="0.75" header="0.3" footer="0.3"/>
    </customSheetView>
    <customSheetView guid="{1B48A8A8-AC0A-4254-81F0-806E07344756}">
      <selection activeCell="E6" sqref="E6"/>
      <pageMargins left="0.7" right="0.7" top="0.75" bottom="0.75" header="0.3" footer="0.3"/>
    </customSheetView>
    <customSheetView guid="{44FDA411-0A31-4887-B721-52473876CE2E}">
      <selection activeCell="A2" sqref="A2"/>
      <pageMargins left="0.7" right="0.7" top="0.75" bottom="0.75" header="0.3" footer="0.3"/>
    </customSheetView>
    <customSheetView guid="{291C328B-992B-494F-81D4-E8D3977E68B7}">
      <selection activeCell="A2" sqref="A2"/>
      <pageMargins left="0.7" right="0.7" top="0.75" bottom="0.75" header="0.3" footer="0.3"/>
    </customSheetView>
    <customSheetView guid="{BD6625AC-A2A3-4530-8F78-E5E3BD32F4DB}">
      <selection activeCell="D8" sqref="D8"/>
      <pageMargins left="0.7" right="0.7" top="0.75" bottom="0.75" header="0.3" footer="0.3"/>
    </customSheetView>
    <customSheetView guid="{F85C6F35-926A-4312-ADCC-3297BB731425}">
      <selection activeCell="E6" sqref="E6"/>
      <pageMargins left="0.7" right="0.7" top="0.75" bottom="0.75" header="0.3" footer="0.3"/>
    </customSheetView>
    <customSheetView guid="{336239F0-F69E-4BD8-BEB4-8D802C61D0ED}" state="hidden">
      <selection activeCell="A5" sqref="A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A6"/>
  <sheetViews>
    <sheetView view="pageBreakPreview" zoomScaleNormal="85" zoomScaleSheetLayoutView="100" workbookViewId="0">
      <selection activeCell="B7" sqref="B7"/>
    </sheetView>
  </sheetViews>
  <sheetFormatPr defaultRowHeight="12.75"/>
  <cols>
    <col min="1" max="1" width="8.85546875" customWidth="1"/>
    <col min="2" max="2" width="50.140625" customWidth="1"/>
    <col min="3" max="3" width="13" customWidth="1"/>
    <col min="4" max="4" width="12.42578125" customWidth="1"/>
    <col min="5" max="5" width="11.7109375" customWidth="1"/>
    <col min="6" max="17" width="11.140625" customWidth="1"/>
    <col min="18" max="18" width="20" customWidth="1"/>
  </cols>
  <sheetData>
    <row r="2" s="315" customFormat="1" ht="10.5"/>
    <row r="3" s="315" customFormat="1" ht="10.5"/>
    <row r="4" s="315" customFormat="1" ht="10.5"/>
    <row r="5" s="315" customFormat="1" ht="10.5"/>
    <row r="6" s="315" customFormat="1" ht="10.5"/>
  </sheetData>
  <customSheetViews>
    <customSheetView guid="{16374D14-0256-4910-839F-6D5897BE7288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verticalDpi="4294967294" r:id="rId1"/>
    </customSheetView>
    <customSheetView guid="{89C05D0E-4FF7-4693-AD27-7EAF85529956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verticalDpi="0" r:id="rId2"/>
    </customSheetView>
    <customSheetView guid="{0CF6CE1B-9FE7-4552-BA42-F0FE5F10A4B1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r:id="rId3"/>
    </customSheetView>
    <customSheetView guid="{DD16428E-FF7C-4F94-B8D8-9AF1FD599F85}">
      <selection activeCell="A4" sqref="A4"/>
      <pageMargins left="0.7" right="0.7" top="0.75" bottom="0.75" header="0.3" footer="0.3"/>
    </customSheetView>
    <customSheetView guid="{4602E273-8A89-481D-9FEF-5E03366F9612}">
      <selection activeCell="A2" sqref="A2"/>
      <pageMargins left="0.7" right="0.7" top="0.75" bottom="0.75" header="0.3" footer="0.3"/>
    </customSheetView>
    <customSheetView guid="{1B48A8A8-AC0A-4254-81F0-806E07344756}">
      <selection activeCell="A4" sqref="A4"/>
      <pageMargins left="0.7" right="0.7" top="0.75" bottom="0.75" header="0.3" footer="0.3"/>
    </customSheetView>
    <customSheetView guid="{336239F0-F69E-4BD8-BEB4-8D802C61D0ED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verticalDpi="4294967294" r:id="rId4"/>
    </customSheetView>
  </customSheetViews>
  <pageMargins left="0.7" right="0.7" top="0.75" bottom="0.75" header="0.3" footer="0.3"/>
  <pageSetup paperSize="9" scale="35" orientation="portrait" verticalDpi="4294967294" r:id="rId5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topLeftCell="A19" zoomScale="85" zoomScaleNormal="85" workbookViewId="0">
      <selection activeCell="B45" sqref="B45"/>
    </sheetView>
  </sheetViews>
  <sheetFormatPr defaultRowHeight="12.75"/>
  <cols>
    <col min="1" max="1" width="7.85546875" customWidth="1"/>
    <col min="2" max="2" width="58.85546875" customWidth="1"/>
    <col min="3" max="3" width="11.5703125" customWidth="1"/>
  </cols>
  <sheetData/>
  <customSheetViews>
    <customSheetView guid="{16374D14-0256-4910-839F-6D5897BE7288}" scale="85" state="hidden" topLeftCell="A19">
      <selection activeCell="B45" sqref="B45"/>
      <pageMargins left="0.7" right="0.7" top="0.75" bottom="0.75" header="0.3" footer="0.3"/>
    </customSheetView>
    <customSheetView guid="{89C05D0E-4FF7-4693-AD27-7EAF85529956}" scale="85" state="hidden" topLeftCell="A19">
      <selection activeCell="B45" sqref="B45"/>
      <pageMargins left="0.7" right="0.7" top="0.75" bottom="0.75" header="0.3" footer="0.3"/>
    </customSheetView>
    <customSheetView guid="{0CF6CE1B-9FE7-4552-BA42-F0FE5F10A4B1}">
      <selection activeCell="A94" sqref="A94:XFD100"/>
      <pageMargins left="0.7" right="0.7" top="0.75" bottom="0.75" header="0.3" footer="0.3"/>
    </customSheetView>
    <customSheetView guid="{DD16428E-FF7C-4F94-B8D8-9AF1FD599F85}">
      <selection activeCell="K24" sqref="K24"/>
      <pageMargins left="0.7" right="0.7" top="0.75" bottom="0.75" header="0.3" footer="0.3"/>
    </customSheetView>
    <customSheetView guid="{4602E273-8A89-481D-9FEF-5E03366F9612}">
      <selection activeCell="A2" sqref="A2:K2"/>
      <pageMargins left="0.7" right="0.7" top="0.75" bottom="0.75" header="0.3" footer="0.3"/>
    </customSheetView>
    <customSheetView guid="{1B48A8A8-AC0A-4254-81F0-806E07344756}">
      <selection activeCell="B18" sqref="B18"/>
      <pageMargins left="0.7" right="0.7" top="0.75" bottom="0.75" header="0.3" footer="0.3"/>
    </customSheetView>
    <customSheetView guid="{44FDA411-0A31-4887-B721-52473876CE2E}">
      <selection activeCell="B18" sqref="B18"/>
      <pageMargins left="0.7" right="0.7" top="0.75" bottom="0.75" header="0.3" footer="0.3"/>
    </customSheetView>
    <customSheetView guid="{291C328B-992B-494F-81D4-E8D3977E68B7}">
      <selection activeCell="B18" sqref="B18"/>
      <pageMargins left="0.7" right="0.7" top="0.75" bottom="0.75" header="0.3" footer="0.3"/>
    </customSheetView>
    <customSheetView guid="{BD6625AC-A2A3-4530-8F78-E5E3BD32F4DB}">
      <selection activeCell="B18" sqref="B18"/>
      <pageMargins left="0.7" right="0.7" top="0.75" bottom="0.75" header="0.3" footer="0.3"/>
    </customSheetView>
    <customSheetView guid="{23CCA949-FA54-4E12-8FF4-17C661F86A72}">
      <selection activeCell="B18" sqref="B18"/>
      <pageMargins left="0.7" right="0.7" top="0.75" bottom="0.75" header="0.3" footer="0.3"/>
    </customSheetView>
    <customSheetView guid="{F85C6F35-926A-4312-ADCC-3297BB731425}">
      <selection activeCell="B18" sqref="B18"/>
      <pageMargins left="0.7" right="0.7" top="0.75" bottom="0.75" header="0.3" footer="0.3"/>
    </customSheetView>
    <customSheetView guid="{336239F0-F69E-4BD8-BEB4-8D802C61D0ED}" scale="85" state="hidden" topLeftCell="A19">
      <selection activeCell="B45" sqref="B4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"/>
  <sheetViews>
    <sheetView view="pageBreakPreview" zoomScale="85" zoomScaleNormal="80" zoomScaleSheetLayoutView="85" workbookViewId="0">
      <selection activeCell="B8" sqref="B7:B8"/>
    </sheetView>
  </sheetViews>
  <sheetFormatPr defaultColWidth="9.140625" defaultRowHeight="12.75"/>
  <cols>
    <col min="1" max="1" width="4.28515625" customWidth="1"/>
    <col min="2" max="2" width="47.28515625" customWidth="1"/>
    <col min="3" max="18" width="13.42578125" customWidth="1"/>
    <col min="19" max="19" width="15.5703125" customWidth="1"/>
  </cols>
  <sheetData>
    <row r="1" spans="1:19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</row>
  </sheetData>
  <customSheetViews>
    <customSheetView guid="{16374D14-0256-4910-839F-6D5897BE7288}" scale="85" showPageBreaks="1" state="hidden" view="pageBreakPreview">
      <selection activeCell="B8" sqref="B7:B8"/>
      <pageMargins left="0.7" right="0.7" top="0.75" bottom="0.75" header="0.3" footer="0.3"/>
      <pageSetup paperSize="9" scale="31" orientation="portrait" verticalDpi="4294967294" r:id="rId1"/>
    </customSheetView>
    <customSheetView guid="{89C05D0E-4FF7-4693-AD27-7EAF85529956}" scale="85" showPageBreaks="1" state="hidden" view="pageBreakPreview">
      <selection activeCell="B8" sqref="B7:B8"/>
      <pageMargins left="0.7" right="0.7" top="0.75" bottom="0.75" header="0.3" footer="0.3"/>
      <pageSetup paperSize="9" scale="31" orientation="portrait" verticalDpi="0" r:id="rId2"/>
    </customSheetView>
    <customSheetView guid="{0CF6CE1B-9FE7-4552-BA42-F0FE5F10A4B1}" scale="80" hiddenColumns="1" topLeftCell="B1">
      <selection activeCell="G36" sqref="G36"/>
      <pageMargins left="0.7" right="0.7" top="0.75" bottom="0.75" header="0.3" footer="0.3"/>
      <pageSetup paperSize="9" orientation="portrait" r:id="rId3"/>
    </customSheetView>
    <customSheetView guid="{DD16428E-FF7C-4F94-B8D8-9AF1FD599F85}" scale="80" hiddenColumns="1" topLeftCell="B10">
      <selection activeCell="D36" sqref="D36:R36"/>
      <pageMargins left="0.7" right="0.7" top="0.75" bottom="0.75" header="0.3" footer="0.3"/>
    </customSheetView>
    <customSheetView guid="{4602E273-8A89-481D-9FEF-5E03366F9612}" scale="80" hiddenColumns="1" topLeftCell="B1">
      <selection activeCell="B1" sqref="B1:G1"/>
      <pageMargins left="0.7" right="0.7" top="0.75" bottom="0.75" header="0.3" footer="0.3"/>
    </customSheetView>
    <customSheetView guid="{1B48A8A8-AC0A-4254-81F0-806E07344756}" scale="80" hiddenColumns="1" topLeftCell="B1">
      <selection activeCell="G36" sqref="G36"/>
      <pageMargins left="0.7" right="0.7" top="0.75" bottom="0.75" header="0.3" footer="0.3"/>
    </customSheetView>
    <customSheetView guid="{44FDA411-0A31-4887-B721-52473876CE2E}" scale="80" hiddenColumns="1" topLeftCell="B1">
      <selection activeCell="B2" sqref="B2:G2"/>
      <pageMargins left="0.7" right="0.7" top="0.75" bottom="0.75" header="0.3" footer="0.3"/>
    </customSheetView>
    <customSheetView guid="{291C328B-992B-494F-81D4-E8D3977E68B7}" scale="80" hiddenColumns="1" topLeftCell="B1">
      <selection activeCell="G36" sqref="G36"/>
      <pageMargins left="0.7" right="0.7" top="0.75" bottom="0.75" header="0.3" footer="0.3"/>
    </customSheetView>
    <customSheetView guid="{BD6625AC-A2A3-4530-8F78-E5E3BD32F4DB}" scale="80" hiddenColumns="1" topLeftCell="B1">
      <selection activeCell="C13" sqref="C13"/>
      <pageMargins left="0.7" right="0.7" top="0.75" bottom="0.75" header="0.3" footer="0.3"/>
    </customSheetView>
    <customSheetView guid="{23CCA949-FA54-4E12-8FF4-17C661F86A72}" scale="80" hiddenColumns="1" topLeftCell="B1">
      <selection activeCell="G36" sqref="G36"/>
      <pageMargins left="0.7" right="0.7" top="0.75" bottom="0.75" header="0.3" footer="0.3"/>
    </customSheetView>
    <customSheetView guid="{F85C6F35-926A-4312-ADCC-3297BB731425}" scale="80" hiddenColumns="1" topLeftCell="B1">
      <selection activeCell="G36" sqref="G36"/>
      <pageMargins left="0.7" right="0.7" top="0.75" bottom="0.75" header="0.3" footer="0.3"/>
    </customSheetView>
    <customSheetView guid="{336239F0-F69E-4BD8-BEB4-8D802C61D0ED}" scale="85" showPageBreaks="1" state="hidden" view="pageBreakPreview">
      <selection activeCell="B8" sqref="B7:B8"/>
      <pageMargins left="0.7" right="0.7" top="0.75" bottom="0.75" header="0.3" footer="0.3"/>
      <pageSetup paperSize="9" scale="31" orientation="portrait" verticalDpi="4294967294" r:id="rId4"/>
    </customSheetView>
  </customSheetViews>
  <pageMargins left="0.7" right="0.7" top="0.75" bottom="0.75" header="0.3" footer="0.3"/>
  <pageSetup paperSize="9" scale="31" orientation="portrait" verticalDpi="4294967294" r:id="rId5"/>
</worksheet>
</file>

<file path=xl/worksheets/sheet9.xml><?xml version="1.0" encoding="utf-8"?>
<worksheet xmlns="http://schemas.openxmlformats.org/spreadsheetml/2006/main" xmlns:r="http://schemas.openxmlformats.org/officeDocument/2006/relationships">
  <dimension ref="A1:AG561"/>
  <sheetViews>
    <sheetView view="pageBreakPreview" zoomScaleNormal="100" workbookViewId="0">
      <selection activeCell="E66" sqref="E66"/>
    </sheetView>
  </sheetViews>
  <sheetFormatPr defaultColWidth="9.140625" defaultRowHeight="10.5"/>
  <cols>
    <col min="1" max="1" width="4.42578125" style="127" bestFit="1" customWidth="1"/>
    <col min="2" max="2" width="50" style="131" customWidth="1"/>
    <col min="3" max="3" width="11.42578125" style="163" customWidth="1"/>
    <col min="4" max="4" width="12.5703125" style="140" customWidth="1"/>
    <col min="5" max="5" width="14.28515625" style="140" customWidth="1"/>
    <col min="6" max="20" width="11.42578125" style="140" customWidth="1"/>
    <col min="21" max="21" width="18.5703125" style="156" customWidth="1"/>
    <col min="22" max="16384" width="9.140625" style="131"/>
  </cols>
  <sheetData>
    <row r="1" spans="1:33" s="114" customFormat="1" ht="30" customHeight="1">
      <c r="A1" s="113"/>
      <c r="C1" s="113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AG1" s="131"/>
    </row>
    <row r="2" spans="1:33" s="112" customFormat="1">
      <c r="A2" s="116"/>
      <c r="C2" s="117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9"/>
      <c r="AG2" s="131"/>
    </row>
    <row r="3" spans="1:33" s="116" customFormat="1" ht="12.75" customHeight="1">
      <c r="A3" s="600"/>
      <c r="B3" s="600"/>
      <c r="C3" s="60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1"/>
      <c r="AG3" s="131"/>
    </row>
    <row r="4" spans="1:33" s="116" customFormat="1">
      <c r="A4" s="600"/>
      <c r="B4" s="600"/>
      <c r="C4" s="60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2"/>
      <c r="AG4" s="131"/>
    </row>
    <row r="5" spans="1:33" s="112" customFormat="1">
      <c r="A5" s="116"/>
      <c r="B5" s="123"/>
      <c r="C5" s="124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6"/>
      <c r="AG5" s="131"/>
    </row>
    <row r="6" spans="1:33">
      <c r="B6" s="128"/>
      <c r="C6" s="129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26"/>
    </row>
    <row r="7" spans="1:33">
      <c r="B7" s="128"/>
      <c r="C7" s="129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26"/>
    </row>
    <row r="8" spans="1:33">
      <c r="B8" s="128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26"/>
    </row>
    <row r="9" spans="1:33">
      <c r="B9" s="128"/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26"/>
    </row>
    <row r="10" spans="1:33">
      <c r="B10" s="128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26"/>
    </row>
    <row r="11" spans="1:33">
      <c r="B11" s="128"/>
      <c r="C11" s="129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26"/>
    </row>
    <row r="12" spans="1:33">
      <c r="B12" s="128"/>
      <c r="C12" s="129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26"/>
    </row>
    <row r="13" spans="1:33">
      <c r="B13" s="128"/>
      <c r="C13" s="129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26"/>
    </row>
    <row r="14" spans="1:33">
      <c r="B14" s="128"/>
      <c r="C14" s="129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26"/>
    </row>
    <row r="15" spans="1:33">
      <c r="B15" s="128"/>
      <c r="C15" s="129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26"/>
    </row>
    <row r="16" spans="1:33">
      <c r="B16" s="128"/>
      <c r="C16" s="129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26"/>
    </row>
    <row r="17" spans="1:33">
      <c r="B17" s="128"/>
      <c r="C17" s="129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26"/>
    </row>
    <row r="18" spans="1:33">
      <c r="B18" s="128"/>
      <c r="C18" s="129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26"/>
    </row>
    <row r="19" spans="1:33">
      <c r="B19" s="128"/>
      <c r="C19" s="129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26"/>
    </row>
    <row r="20" spans="1:33">
      <c r="B20" s="128"/>
      <c r="C20" s="129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26"/>
    </row>
    <row r="21" spans="1:33">
      <c r="B21" s="128"/>
      <c r="C21" s="129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26"/>
    </row>
    <row r="22" spans="1:33">
      <c r="B22" s="128"/>
      <c r="C22" s="129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26"/>
    </row>
    <row r="23" spans="1:33">
      <c r="B23" s="128"/>
      <c r="C23" s="129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26"/>
    </row>
    <row r="24" spans="1:33">
      <c r="B24" s="128"/>
      <c r="C24" s="129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26"/>
    </row>
    <row r="25" spans="1:33">
      <c r="B25" s="128"/>
      <c r="C25" s="129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26"/>
    </row>
    <row r="26" spans="1:33" s="112" customFormat="1">
      <c r="A26" s="116"/>
      <c r="B26" s="123"/>
      <c r="C26" s="124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6"/>
      <c r="AG26" s="131"/>
    </row>
    <row r="27" spans="1:33">
      <c r="A27" s="116"/>
      <c r="B27" s="123"/>
      <c r="C27" s="124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6"/>
    </row>
    <row r="28" spans="1:33">
      <c r="B28" s="128"/>
      <c r="C28" s="129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26"/>
    </row>
    <row r="29" spans="1:33">
      <c r="B29" s="128"/>
      <c r="C29" s="129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26"/>
    </row>
    <row r="30" spans="1:33">
      <c r="B30" s="128"/>
      <c r="C30" s="129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26"/>
    </row>
    <row r="31" spans="1:33" s="114" customFormat="1" ht="30" customHeight="1">
      <c r="A31" s="113"/>
      <c r="C31" s="113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32"/>
      <c r="AG31" s="131"/>
    </row>
    <row r="32" spans="1:33" s="114" customFormat="1" ht="30" customHeight="1">
      <c r="A32" s="113"/>
      <c r="C32" s="113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32"/>
      <c r="AG32" s="131"/>
    </row>
    <row r="33" spans="1:33">
      <c r="A33" s="116"/>
      <c r="B33" s="112"/>
      <c r="C33" s="117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3"/>
    </row>
    <row r="34" spans="1:33" s="116" customFormat="1" ht="12.75" customHeight="1">
      <c r="A34" s="600"/>
      <c r="B34" s="600"/>
      <c r="C34" s="60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1"/>
      <c r="AG34" s="131"/>
    </row>
    <row r="35" spans="1:33" s="116" customFormat="1">
      <c r="A35" s="600"/>
      <c r="B35" s="600"/>
      <c r="C35" s="60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2"/>
      <c r="AG35" s="131"/>
    </row>
    <row r="36" spans="1:33">
      <c r="A36" s="134"/>
      <c r="B36" s="128"/>
      <c r="C36" s="129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3"/>
    </row>
    <row r="37" spans="1:33">
      <c r="A37" s="135"/>
      <c r="B37" s="136"/>
      <c r="C37" s="137"/>
      <c r="D37" s="138"/>
      <c r="E37" s="138"/>
      <c r="F37" s="139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3"/>
    </row>
    <row r="38" spans="1:33">
      <c r="A38" s="134"/>
      <c r="B38" s="128"/>
      <c r="C38" s="129"/>
      <c r="D38" s="130"/>
      <c r="E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3"/>
    </row>
    <row r="39" spans="1:33">
      <c r="A39" s="135"/>
      <c r="B39" s="136"/>
      <c r="C39" s="137"/>
      <c r="D39" s="138"/>
      <c r="E39" s="138"/>
      <c r="F39" s="139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3"/>
    </row>
    <row r="40" spans="1:33">
      <c r="A40" s="134"/>
      <c r="B40" s="128"/>
      <c r="C40" s="129"/>
      <c r="D40" s="130"/>
      <c r="E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3"/>
    </row>
    <row r="41" spans="1:33">
      <c r="A41" s="135"/>
      <c r="B41" s="136"/>
      <c r="C41" s="137"/>
      <c r="D41" s="138"/>
      <c r="E41" s="138"/>
      <c r="F41" s="139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41"/>
    </row>
    <row r="42" spans="1:33">
      <c r="A42" s="134"/>
      <c r="B42" s="128"/>
      <c r="C42" s="129"/>
      <c r="D42" s="130"/>
      <c r="E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3"/>
    </row>
    <row r="43" spans="1:33">
      <c r="A43" s="135"/>
      <c r="B43" s="136"/>
      <c r="C43" s="137"/>
      <c r="D43" s="138"/>
      <c r="E43" s="138"/>
      <c r="F43" s="139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41"/>
    </row>
    <row r="44" spans="1:33">
      <c r="A44" s="134"/>
      <c r="B44" s="128"/>
      <c r="C44" s="129"/>
      <c r="D44" s="130"/>
      <c r="E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3"/>
    </row>
    <row r="45" spans="1:33" ht="21" customHeight="1">
      <c r="A45" s="135"/>
      <c r="B45" s="142"/>
      <c r="C45" s="137"/>
      <c r="D45" s="138"/>
      <c r="E45" s="138"/>
      <c r="F45" s="139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41"/>
    </row>
    <row r="46" spans="1:33">
      <c r="A46" s="134"/>
      <c r="B46" s="128"/>
      <c r="C46" s="129"/>
      <c r="D46" s="130"/>
      <c r="E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3"/>
    </row>
    <row r="47" spans="1:33">
      <c r="A47" s="135"/>
      <c r="B47" s="136"/>
      <c r="C47" s="137"/>
      <c r="D47" s="138"/>
      <c r="E47" s="138"/>
      <c r="F47" s="139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41"/>
    </row>
    <row r="48" spans="1:33">
      <c r="A48" s="134"/>
      <c r="B48" s="128"/>
      <c r="C48" s="129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3"/>
    </row>
    <row r="49" spans="1:33">
      <c r="A49" s="135"/>
      <c r="B49" s="136"/>
      <c r="C49" s="137"/>
      <c r="D49" s="138"/>
      <c r="E49" s="138"/>
      <c r="F49" s="139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41"/>
    </row>
    <row r="50" spans="1:33">
      <c r="A50" s="134"/>
      <c r="B50" s="128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3"/>
    </row>
    <row r="51" spans="1:33">
      <c r="A51" s="135"/>
      <c r="B51" s="136"/>
      <c r="C51" s="137"/>
      <c r="D51" s="138"/>
      <c r="E51" s="138"/>
      <c r="F51" s="139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41"/>
    </row>
    <row r="52" spans="1:33">
      <c r="A52" s="134"/>
      <c r="B52" s="128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3"/>
    </row>
    <row r="53" spans="1:33">
      <c r="A53" s="135"/>
      <c r="B53" s="136"/>
      <c r="C53" s="137"/>
      <c r="D53" s="138"/>
      <c r="E53" s="138"/>
      <c r="F53" s="139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41"/>
    </row>
    <row r="54" spans="1:33">
      <c r="A54" s="143"/>
      <c r="B54" s="123"/>
      <c r="C54" s="124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33"/>
    </row>
    <row r="55" spans="1:33">
      <c r="A55" s="144"/>
      <c r="B55" s="145"/>
      <c r="C55" s="146"/>
      <c r="D55" s="147"/>
      <c r="E55" s="147"/>
      <c r="F55" s="148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1"/>
    </row>
    <row r="56" spans="1:33">
      <c r="A56" s="144"/>
      <c r="B56" s="145"/>
      <c r="C56" s="149"/>
      <c r="D56" s="147"/>
      <c r="E56" s="147"/>
      <c r="F56" s="148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1"/>
    </row>
    <row r="57" spans="1:33" s="114" customFormat="1" ht="30" customHeight="1">
      <c r="A57" s="113"/>
      <c r="C57" s="113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32"/>
      <c r="AG57" s="131"/>
    </row>
    <row r="58" spans="1:33" s="112" customFormat="1">
      <c r="A58" s="116"/>
      <c r="C58" s="11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1"/>
      <c r="AG58" s="131"/>
    </row>
    <row r="59" spans="1:33" s="116" customFormat="1" ht="12.75" customHeight="1">
      <c r="A59" s="600"/>
      <c r="B59" s="600"/>
      <c r="C59" s="60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1"/>
      <c r="AG59" s="131"/>
    </row>
    <row r="60" spans="1:33" s="116" customFormat="1">
      <c r="A60" s="600"/>
      <c r="B60" s="600"/>
      <c r="C60" s="60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2"/>
      <c r="AG60" s="131"/>
    </row>
    <row r="61" spans="1:33">
      <c r="C61" s="152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</row>
    <row r="62" spans="1:33">
      <c r="C62" s="152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</row>
    <row r="63" spans="1:33">
      <c r="C63" s="152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</row>
    <row r="64" spans="1:33">
      <c r="C64" s="152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</row>
    <row r="65" spans="1:33">
      <c r="C65" s="152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</row>
    <row r="66" spans="1:33">
      <c r="C66" s="152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</row>
    <row r="67" spans="1:33">
      <c r="C67" s="152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</row>
    <row r="68" spans="1:33">
      <c r="C68" s="152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</row>
    <row r="69" spans="1:33">
      <c r="C69" s="152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</row>
    <row r="70" spans="1:33">
      <c r="C70" s="152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</row>
    <row r="71" spans="1:33">
      <c r="C71" s="152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</row>
    <row r="72" spans="1:33">
      <c r="C72" s="152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</row>
    <row r="73" spans="1:33">
      <c r="C73" s="152"/>
      <c r="D73" s="154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</row>
    <row r="74" spans="1:33">
      <c r="C74" s="152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</row>
    <row r="75" spans="1:33">
      <c r="C75" s="152"/>
      <c r="D75" s="154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</row>
    <row r="76" spans="1:33">
      <c r="C76" s="152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</row>
    <row r="77" spans="1:33">
      <c r="C77" s="152"/>
      <c r="D77" s="154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</row>
    <row r="78" spans="1:33" s="114" customFormat="1" ht="30" customHeight="1">
      <c r="A78" s="113"/>
      <c r="C78" s="113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32"/>
      <c r="AG78" s="131"/>
    </row>
    <row r="79" spans="1:33" s="112" customFormat="1">
      <c r="A79" s="116"/>
      <c r="C79" s="11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1"/>
      <c r="AG79" s="131"/>
    </row>
    <row r="80" spans="1:33" s="116" customFormat="1" ht="12.75" customHeight="1">
      <c r="A80" s="600"/>
      <c r="B80" s="600"/>
      <c r="C80" s="60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1"/>
      <c r="AG80" s="131"/>
    </row>
    <row r="81" spans="1:33" s="116" customFormat="1">
      <c r="A81" s="600"/>
      <c r="B81" s="600"/>
      <c r="C81" s="60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2"/>
      <c r="AG81" s="131"/>
    </row>
    <row r="82" spans="1:33">
      <c r="C82" s="152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</row>
    <row r="83" spans="1:33">
      <c r="C83" s="152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</row>
    <row r="84" spans="1:33">
      <c r="C84" s="152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</row>
    <row r="85" spans="1:33">
      <c r="C85" s="152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</row>
    <row r="86" spans="1:33">
      <c r="C86" s="152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</row>
    <row r="87" spans="1:33">
      <c r="C87" s="152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</row>
    <row r="88" spans="1:33">
      <c r="C88" s="152"/>
      <c r="U88" s="153"/>
    </row>
    <row r="89" spans="1:33" s="114" customFormat="1" ht="30" customHeight="1">
      <c r="A89" s="113"/>
      <c r="B89" s="595"/>
      <c r="C89" s="595"/>
      <c r="D89" s="595"/>
      <c r="E89" s="595"/>
      <c r="F89" s="595"/>
      <c r="G89" s="595"/>
      <c r="H89" s="595"/>
      <c r="I89" s="59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55"/>
      <c r="AG89" s="131"/>
    </row>
    <row r="90" spans="1:33">
      <c r="A90" s="117"/>
      <c r="B90" s="112"/>
      <c r="C90" s="117"/>
    </row>
    <row r="91" spans="1:33" ht="10.5" customHeight="1">
      <c r="A91" s="600"/>
      <c r="B91" s="600"/>
      <c r="C91" s="60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1"/>
    </row>
    <row r="92" spans="1:33">
      <c r="A92" s="600"/>
      <c r="B92" s="600"/>
      <c r="C92" s="60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2"/>
    </row>
    <row r="93" spans="1:33">
      <c r="A93" s="157"/>
      <c r="B93" s="158"/>
      <c r="C93" s="152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</row>
    <row r="94" spans="1:33">
      <c r="A94" s="157"/>
      <c r="B94" s="158"/>
      <c r="C94" s="152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</row>
    <row r="95" spans="1:33">
      <c r="A95" s="157"/>
      <c r="B95" s="158"/>
      <c r="C95" s="152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</row>
    <row r="96" spans="1:33">
      <c r="A96" s="157"/>
      <c r="B96" s="158"/>
      <c r="C96" s="152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</row>
    <row r="97" spans="1:33">
      <c r="A97" s="157"/>
      <c r="B97" s="158"/>
      <c r="C97" s="152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</row>
    <row r="98" spans="1:33">
      <c r="A98" s="157"/>
      <c r="B98" s="158"/>
      <c r="C98" s="152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</row>
    <row r="99" spans="1:33">
      <c r="A99" s="157"/>
      <c r="B99" s="158"/>
      <c r="C99" s="152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</row>
    <row r="100" spans="1:33">
      <c r="A100" s="157"/>
      <c r="B100" s="158"/>
      <c r="C100" s="152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</row>
    <row r="101" spans="1:33">
      <c r="A101" s="157"/>
      <c r="B101" s="158"/>
      <c r="C101" s="152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</row>
    <row r="102" spans="1:33">
      <c r="A102" s="157"/>
      <c r="B102" s="158"/>
      <c r="C102" s="152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</row>
    <row r="103" spans="1:33">
      <c r="A103" s="160"/>
      <c r="B103" s="161"/>
      <c r="C103" s="162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</row>
    <row r="104" spans="1:33">
      <c r="A104" s="157"/>
      <c r="B104" s="158"/>
      <c r="C104" s="162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</row>
    <row r="105" spans="1:33">
      <c r="A105" s="131"/>
    </row>
    <row r="106" spans="1:33" s="114" customFormat="1" ht="30" customHeight="1">
      <c r="A106" s="113"/>
      <c r="B106" s="595"/>
      <c r="C106" s="595"/>
      <c r="D106" s="595"/>
      <c r="E106" s="595"/>
      <c r="F106" s="595"/>
      <c r="G106" s="595"/>
      <c r="H106" s="595"/>
      <c r="I106" s="59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55"/>
      <c r="AG106" s="131"/>
    </row>
    <row r="107" spans="1:33">
      <c r="A107" s="117"/>
      <c r="B107" s="112"/>
      <c r="C107" s="117"/>
    </row>
    <row r="108" spans="1:33" ht="10.5" customHeight="1">
      <c r="A108" s="600"/>
      <c r="B108" s="600"/>
      <c r="C108" s="60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1"/>
    </row>
    <row r="109" spans="1:33">
      <c r="A109" s="600"/>
      <c r="B109" s="600"/>
      <c r="C109" s="60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2"/>
    </row>
    <row r="110" spans="1:33">
      <c r="A110" s="157"/>
      <c r="B110" s="158"/>
      <c r="C110" s="152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</row>
    <row r="111" spans="1:33">
      <c r="A111" s="157"/>
      <c r="B111" s="158"/>
      <c r="C111" s="152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</row>
    <row r="112" spans="1:33">
      <c r="A112" s="157"/>
      <c r="B112" s="158"/>
      <c r="C112" s="152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</row>
    <row r="113" spans="1:33">
      <c r="A113" s="157"/>
      <c r="B113" s="158"/>
      <c r="C113" s="152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</row>
    <row r="114" spans="1:33">
      <c r="A114" s="157"/>
      <c r="B114" s="158"/>
      <c r="C114" s="152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</row>
    <row r="115" spans="1:33">
      <c r="A115" s="157"/>
      <c r="B115" s="158"/>
      <c r="C115" s="152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</row>
    <row r="116" spans="1:33">
      <c r="A116" s="157"/>
      <c r="B116" s="158"/>
      <c r="C116" s="152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</row>
    <row r="117" spans="1:33">
      <c r="A117" s="157"/>
      <c r="B117" s="158"/>
      <c r="C117" s="152"/>
      <c r="D117" s="159"/>
      <c r="E117" s="159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</row>
    <row r="118" spans="1:33">
      <c r="A118" s="157"/>
      <c r="B118" s="158"/>
      <c r="C118" s="152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</row>
    <row r="119" spans="1:33">
      <c r="A119" s="157"/>
      <c r="B119" s="158"/>
      <c r="C119" s="152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</row>
    <row r="120" spans="1:33">
      <c r="A120" s="160"/>
      <c r="B120" s="161"/>
      <c r="C120" s="162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</row>
    <row r="121" spans="1:33">
      <c r="A121" s="157"/>
      <c r="B121" s="158"/>
      <c r="C121" s="162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</row>
    <row r="122" spans="1:33">
      <c r="A122" s="131"/>
    </row>
    <row r="123" spans="1:33" s="114" customFormat="1" ht="30" customHeight="1">
      <c r="A123" s="113"/>
      <c r="B123" s="595"/>
      <c r="C123" s="595"/>
      <c r="D123" s="595"/>
      <c r="E123" s="595"/>
      <c r="F123" s="595"/>
      <c r="G123" s="595"/>
      <c r="H123" s="595"/>
      <c r="I123" s="59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55"/>
      <c r="AG123" s="131"/>
    </row>
    <row r="124" spans="1:33">
      <c r="A124" s="117"/>
      <c r="B124" s="112"/>
      <c r="C124" s="117"/>
    </row>
    <row r="125" spans="1:33" ht="10.5" customHeight="1">
      <c r="A125" s="600"/>
      <c r="B125" s="600"/>
      <c r="C125" s="60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1"/>
    </row>
    <row r="126" spans="1:33">
      <c r="A126" s="600"/>
      <c r="B126" s="600"/>
      <c r="C126" s="60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2"/>
    </row>
    <row r="127" spans="1:33">
      <c r="A127" s="157"/>
      <c r="B127" s="158"/>
      <c r="C127" s="152"/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</row>
    <row r="128" spans="1:33">
      <c r="A128" s="157"/>
      <c r="B128" s="158"/>
      <c r="C128" s="152"/>
      <c r="D128" s="159"/>
      <c r="E128" s="159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</row>
    <row r="129" spans="1:33">
      <c r="A129" s="157"/>
      <c r="B129" s="158"/>
      <c r="C129" s="152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</row>
    <row r="130" spans="1:33">
      <c r="A130" s="157"/>
      <c r="B130" s="158"/>
      <c r="C130" s="152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</row>
    <row r="131" spans="1:33">
      <c r="A131" s="157"/>
      <c r="B131" s="158"/>
      <c r="C131" s="152"/>
      <c r="D131" s="159"/>
      <c r="E131" s="159"/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</row>
    <row r="132" spans="1:33">
      <c r="A132" s="157"/>
      <c r="B132" s="158"/>
      <c r="C132" s="152"/>
      <c r="D132" s="159"/>
      <c r="E132" s="159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</row>
    <row r="133" spans="1:33">
      <c r="A133" s="157"/>
      <c r="B133" s="158"/>
      <c r="C133" s="152"/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</row>
    <row r="134" spans="1:33">
      <c r="A134" s="157"/>
      <c r="B134" s="158"/>
      <c r="C134" s="152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</row>
    <row r="135" spans="1:33">
      <c r="A135" s="157"/>
      <c r="B135" s="158"/>
      <c r="C135" s="152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</row>
    <row r="136" spans="1:33">
      <c r="A136" s="157"/>
      <c r="B136" s="158"/>
      <c r="C136" s="152"/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</row>
    <row r="137" spans="1:33">
      <c r="A137" s="160"/>
      <c r="B137" s="161"/>
      <c r="C137" s="162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</row>
    <row r="138" spans="1:33">
      <c r="A138" s="157"/>
      <c r="B138" s="158"/>
      <c r="C138" s="162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</row>
    <row r="139" spans="1:33" s="114" customFormat="1" ht="30" customHeight="1">
      <c r="A139" s="113"/>
      <c r="B139" s="595"/>
      <c r="C139" s="595"/>
      <c r="D139" s="595"/>
      <c r="E139" s="595"/>
      <c r="F139" s="595"/>
      <c r="G139" s="595"/>
      <c r="H139" s="595"/>
      <c r="I139" s="59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55"/>
      <c r="AG139" s="131"/>
    </row>
    <row r="140" spans="1:33" s="112" customFormat="1">
      <c r="A140" s="117"/>
      <c r="C140" s="117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1"/>
      <c r="AG140" s="131"/>
    </row>
    <row r="141" spans="1:33" s="116" customFormat="1" ht="12.75" customHeight="1">
      <c r="A141" s="600"/>
      <c r="B141" s="600"/>
      <c r="C141" s="60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1"/>
      <c r="AG141" s="131"/>
    </row>
    <row r="142" spans="1:33" s="116" customFormat="1">
      <c r="A142" s="600"/>
      <c r="B142" s="600"/>
      <c r="C142" s="60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2"/>
      <c r="AG142" s="131"/>
    </row>
    <row r="143" spans="1:33">
      <c r="A143" s="157"/>
      <c r="B143" s="158"/>
      <c r="C143" s="152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</row>
    <row r="144" spans="1:33">
      <c r="A144" s="157"/>
      <c r="B144" s="158"/>
      <c r="C144" s="152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</row>
    <row r="145" spans="1:33">
      <c r="A145" s="157"/>
      <c r="B145" s="158"/>
      <c r="C145" s="152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</row>
    <row r="146" spans="1:33">
      <c r="A146" s="157"/>
      <c r="B146" s="158"/>
      <c r="C146" s="152"/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</row>
    <row r="147" spans="1:33">
      <c r="A147" s="157"/>
      <c r="B147" s="158"/>
      <c r="C147" s="152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</row>
    <row r="148" spans="1:33">
      <c r="A148" s="157"/>
      <c r="B148" s="158"/>
      <c r="C148" s="152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</row>
    <row r="149" spans="1:33">
      <c r="A149" s="157"/>
      <c r="B149" s="158"/>
      <c r="C149" s="152"/>
      <c r="D149" s="159"/>
      <c r="E149" s="159"/>
      <c r="F149" s="159"/>
      <c r="G149" s="159"/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</row>
    <row r="150" spans="1:33">
      <c r="A150" s="157"/>
      <c r="B150" s="158"/>
      <c r="C150" s="152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</row>
    <row r="151" spans="1:33">
      <c r="A151" s="157"/>
      <c r="B151" s="158"/>
      <c r="C151" s="152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</row>
    <row r="152" spans="1:33">
      <c r="A152" s="157"/>
      <c r="B152" s="158"/>
      <c r="C152" s="152"/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</row>
    <row r="153" spans="1:33">
      <c r="A153" s="157"/>
      <c r="B153" s="161"/>
      <c r="C153" s="162"/>
      <c r="D153" s="159"/>
      <c r="E153" s="159"/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</row>
    <row r="154" spans="1:33">
      <c r="B154" s="164"/>
    </row>
    <row r="155" spans="1:33" s="114" customFormat="1" ht="30" customHeight="1">
      <c r="A155" s="113"/>
      <c r="B155" s="595"/>
      <c r="C155" s="595"/>
      <c r="D155" s="595"/>
      <c r="E155" s="595"/>
      <c r="F155" s="595"/>
      <c r="G155" s="595"/>
      <c r="H155" s="595"/>
      <c r="I155" s="59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55"/>
      <c r="AG155" s="131"/>
    </row>
    <row r="156" spans="1:33" s="112" customFormat="1">
      <c r="A156" s="117"/>
      <c r="C156" s="117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1"/>
      <c r="AG156" s="131"/>
    </row>
    <row r="157" spans="1:33" s="116" customFormat="1" ht="12.75" customHeight="1">
      <c r="A157" s="600"/>
      <c r="B157" s="600"/>
      <c r="C157" s="60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1"/>
      <c r="AG157" s="131"/>
    </row>
    <row r="158" spans="1:33" s="116" customFormat="1">
      <c r="A158" s="600"/>
      <c r="B158" s="600"/>
      <c r="C158" s="60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2"/>
      <c r="AG158" s="131"/>
    </row>
    <row r="159" spans="1:33">
      <c r="A159" s="157"/>
      <c r="B159" s="158"/>
      <c r="C159" s="152"/>
      <c r="D159" s="159"/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</row>
    <row r="160" spans="1:33">
      <c r="A160" s="157"/>
      <c r="B160" s="158"/>
      <c r="C160" s="152"/>
      <c r="D160" s="159"/>
      <c r="E160" s="159"/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</row>
    <row r="161" spans="1:33">
      <c r="A161" s="157"/>
      <c r="B161" s="158"/>
      <c r="C161" s="152"/>
      <c r="D161" s="159"/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</row>
    <row r="162" spans="1:33">
      <c r="A162" s="157"/>
      <c r="B162" s="158"/>
      <c r="C162" s="152"/>
      <c r="D162" s="159"/>
      <c r="E162" s="159"/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</row>
    <row r="163" spans="1:33">
      <c r="A163" s="157"/>
      <c r="B163" s="158"/>
      <c r="C163" s="152"/>
      <c r="D163" s="159"/>
      <c r="E163" s="159"/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</row>
    <row r="164" spans="1:33">
      <c r="A164" s="157"/>
      <c r="B164" s="158"/>
      <c r="C164" s="152"/>
      <c r="D164" s="159"/>
      <c r="E164" s="159"/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</row>
    <row r="165" spans="1:33">
      <c r="A165" s="157"/>
      <c r="B165" s="158"/>
      <c r="C165" s="152"/>
      <c r="D165" s="159"/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</row>
    <row r="166" spans="1:33">
      <c r="A166" s="157"/>
      <c r="B166" s="158"/>
      <c r="C166" s="152"/>
      <c r="D166" s="159"/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</row>
    <row r="167" spans="1:33">
      <c r="A167" s="157"/>
      <c r="B167" s="158"/>
      <c r="C167" s="152"/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</row>
    <row r="168" spans="1:33">
      <c r="A168" s="157"/>
      <c r="B168" s="158"/>
      <c r="C168" s="152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</row>
    <row r="169" spans="1:33">
      <c r="A169" s="157"/>
      <c r="B169" s="161"/>
      <c r="C169" s="162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</row>
    <row r="170" spans="1:33">
      <c r="B170" s="164"/>
      <c r="C170" s="117"/>
    </row>
    <row r="171" spans="1:33" s="114" customFormat="1" ht="30" customHeight="1">
      <c r="A171" s="113"/>
      <c r="B171" s="595"/>
      <c r="C171" s="595"/>
      <c r="D171" s="595"/>
      <c r="E171" s="595"/>
      <c r="F171" s="595"/>
      <c r="G171" s="595"/>
      <c r="H171" s="595"/>
      <c r="I171" s="59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55"/>
      <c r="AG171" s="131"/>
    </row>
    <row r="172" spans="1:33" s="112" customFormat="1">
      <c r="A172" s="117"/>
      <c r="C172" s="117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1"/>
      <c r="AG172" s="131"/>
    </row>
    <row r="173" spans="1:33" s="116" customFormat="1" ht="12.75" customHeight="1">
      <c r="A173" s="600"/>
      <c r="B173" s="600"/>
      <c r="C173" s="60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1"/>
      <c r="AG173" s="131"/>
    </row>
    <row r="174" spans="1:33" s="116" customFormat="1">
      <c r="A174" s="600"/>
      <c r="B174" s="600"/>
      <c r="C174" s="60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2"/>
      <c r="AG174" s="131"/>
    </row>
    <row r="175" spans="1:33">
      <c r="A175" s="157"/>
      <c r="B175" s="158"/>
      <c r="C175" s="152"/>
      <c r="D175" s="159"/>
      <c r="E175" s="159"/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</row>
    <row r="176" spans="1:33">
      <c r="A176" s="157"/>
      <c r="B176" s="158"/>
      <c r="C176" s="152"/>
      <c r="D176" s="159"/>
      <c r="E176" s="159"/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</row>
    <row r="177" spans="1:33">
      <c r="A177" s="157"/>
      <c r="B177" s="158"/>
      <c r="C177" s="152"/>
      <c r="D177" s="159"/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</row>
    <row r="178" spans="1:33">
      <c r="A178" s="157"/>
      <c r="B178" s="158"/>
      <c r="C178" s="152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</row>
    <row r="179" spans="1:33">
      <c r="A179" s="157"/>
      <c r="B179" s="158"/>
      <c r="C179" s="152"/>
      <c r="D179" s="159"/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</row>
    <row r="180" spans="1:33">
      <c r="A180" s="157"/>
      <c r="B180" s="158"/>
      <c r="C180" s="152"/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</row>
    <row r="181" spans="1:33">
      <c r="A181" s="157"/>
      <c r="B181" s="158"/>
      <c r="C181" s="152"/>
      <c r="D181" s="159"/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</row>
    <row r="182" spans="1:33">
      <c r="A182" s="157"/>
      <c r="B182" s="158"/>
      <c r="C182" s="152"/>
      <c r="D182" s="159"/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</row>
    <row r="183" spans="1:33">
      <c r="A183" s="157"/>
      <c r="B183" s="158"/>
      <c r="C183" s="152"/>
      <c r="D183" s="159"/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</row>
    <row r="184" spans="1:33">
      <c r="A184" s="157"/>
      <c r="B184" s="158"/>
      <c r="C184" s="152"/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</row>
    <row r="185" spans="1:33">
      <c r="A185" s="157"/>
      <c r="B185" s="161"/>
      <c r="C185" s="162"/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</row>
    <row r="186" spans="1:33">
      <c r="B186" s="164"/>
    </row>
    <row r="187" spans="1:33" s="114" customFormat="1" ht="30" customHeight="1">
      <c r="A187" s="113"/>
      <c r="C187" s="113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55"/>
      <c r="AG187" s="131"/>
    </row>
    <row r="188" spans="1:33" s="112" customFormat="1">
      <c r="A188" s="117"/>
      <c r="C188" s="117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1"/>
      <c r="AG188" s="131"/>
    </row>
    <row r="189" spans="1:33" s="116" customFormat="1" ht="12.75" customHeight="1">
      <c r="A189" s="600"/>
      <c r="B189" s="600"/>
      <c r="C189" s="60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1"/>
      <c r="AG189" s="131"/>
    </row>
    <row r="190" spans="1:33" s="116" customFormat="1">
      <c r="A190" s="600"/>
      <c r="B190" s="600"/>
      <c r="C190" s="60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AG190" s="131"/>
    </row>
    <row r="191" spans="1:33" s="112" customFormat="1">
      <c r="A191" s="134"/>
      <c r="B191" s="130"/>
      <c r="C191" s="129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65"/>
      <c r="AG191" s="131"/>
    </row>
    <row r="192" spans="1:33" s="112" customFormat="1">
      <c r="A192" s="134"/>
      <c r="B192" s="130"/>
      <c r="C192" s="129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65"/>
      <c r="AG192" s="131"/>
    </row>
    <row r="193" spans="1:33" s="112" customFormat="1">
      <c r="A193" s="134"/>
      <c r="B193" s="130"/>
      <c r="C193" s="129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65"/>
      <c r="AG193" s="131"/>
    </row>
    <row r="194" spans="1:33" s="112" customFormat="1">
      <c r="A194" s="134"/>
      <c r="B194" s="130"/>
      <c r="C194" s="129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65"/>
      <c r="AG194" s="131"/>
    </row>
    <row r="195" spans="1:33" s="112" customFormat="1">
      <c r="A195" s="166"/>
      <c r="B195" s="166"/>
      <c r="C195" s="166"/>
      <c r="D195" s="160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8"/>
      <c r="AG195" s="131"/>
    </row>
    <row r="196" spans="1:33" s="112" customFormat="1">
      <c r="A196" s="166"/>
      <c r="B196" s="166"/>
      <c r="C196" s="166"/>
      <c r="D196" s="160"/>
      <c r="E196" s="160"/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8"/>
      <c r="AG196" s="131"/>
    </row>
    <row r="197" spans="1:33" s="112" customFormat="1">
      <c r="A197" s="127"/>
      <c r="B197" s="158"/>
      <c r="C197" s="163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65"/>
      <c r="AG197" s="131"/>
    </row>
    <row r="198" spans="1:33" s="112" customFormat="1">
      <c r="A198" s="127"/>
      <c r="B198" s="158"/>
      <c r="C198" s="163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65"/>
      <c r="AG198" s="131"/>
    </row>
    <row r="199" spans="1:33" s="112" customFormat="1">
      <c r="A199" s="127"/>
      <c r="B199" s="158"/>
      <c r="C199" s="163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5"/>
      <c r="AG199" s="131"/>
    </row>
    <row r="200" spans="1:33" s="112" customFormat="1">
      <c r="A200" s="127"/>
      <c r="B200" s="158"/>
      <c r="C200" s="163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65"/>
      <c r="AG200" s="131"/>
    </row>
    <row r="201" spans="1:33" s="112" customFormat="1">
      <c r="A201" s="127"/>
      <c r="B201" s="158"/>
      <c r="C201" s="163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65"/>
      <c r="AG201" s="131"/>
    </row>
    <row r="202" spans="1:33" s="112" customFormat="1">
      <c r="A202" s="127"/>
      <c r="B202" s="158"/>
      <c r="C202" s="163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65"/>
      <c r="AG202" s="131"/>
    </row>
    <row r="203" spans="1:33" s="112" customFormat="1">
      <c r="A203" s="166"/>
      <c r="B203" s="166"/>
      <c r="C203" s="166"/>
      <c r="D203" s="160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8"/>
      <c r="AG203" s="131"/>
    </row>
    <row r="204" spans="1:33" s="112" customFormat="1">
      <c r="A204" s="166"/>
      <c r="B204" s="166"/>
      <c r="C204" s="166"/>
      <c r="D204" s="160"/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8"/>
      <c r="AG204" s="131"/>
    </row>
    <row r="205" spans="1:33" s="112" customFormat="1">
      <c r="A205" s="127"/>
      <c r="B205" s="158"/>
      <c r="C205" s="163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65"/>
      <c r="AG205" s="131"/>
    </row>
    <row r="206" spans="1:33" s="112" customFormat="1">
      <c r="A206" s="127"/>
      <c r="B206" s="158"/>
      <c r="C206" s="163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65"/>
      <c r="AG206" s="131"/>
    </row>
    <row r="207" spans="1:33" s="112" customFormat="1">
      <c r="A207" s="127"/>
      <c r="B207" s="158"/>
      <c r="C207" s="163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5"/>
      <c r="AG207" s="131"/>
    </row>
    <row r="208" spans="1:33" s="112" customFormat="1">
      <c r="A208" s="127"/>
      <c r="B208" s="158"/>
      <c r="C208" s="163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65"/>
      <c r="AG208" s="131"/>
    </row>
    <row r="209" spans="1:33" s="112" customFormat="1">
      <c r="A209" s="127"/>
      <c r="B209" s="158"/>
      <c r="C209" s="163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65"/>
      <c r="AG209" s="131"/>
    </row>
    <row r="210" spans="1:33" s="112" customFormat="1">
      <c r="A210" s="127"/>
      <c r="B210" s="158"/>
      <c r="C210" s="163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65"/>
      <c r="AG210" s="131"/>
    </row>
    <row r="211" spans="1:33" s="112" customFormat="1">
      <c r="A211" s="127"/>
      <c r="B211" s="158"/>
      <c r="C211" s="163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65"/>
      <c r="AG211" s="131"/>
    </row>
    <row r="212" spans="1:33" s="112" customFormat="1">
      <c r="A212" s="134"/>
      <c r="B212" s="130"/>
      <c r="C212" s="129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65"/>
      <c r="AG212" s="131"/>
    </row>
    <row r="213" spans="1:33" s="114" customFormat="1" ht="30" customHeight="1">
      <c r="A213" s="113"/>
      <c r="B213" s="596"/>
      <c r="C213" s="596"/>
      <c r="D213" s="596"/>
      <c r="E213" s="140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55"/>
      <c r="AG213" s="131"/>
    </row>
    <row r="214" spans="1:33" s="112" customFormat="1">
      <c r="A214" s="117"/>
      <c r="C214" s="117"/>
      <c r="D214" s="150"/>
      <c r="E214" s="150"/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1"/>
      <c r="AG214" s="131"/>
    </row>
    <row r="215" spans="1:33" s="116" customFormat="1" ht="12.75" customHeight="1">
      <c r="A215" s="600"/>
      <c r="B215" s="600"/>
      <c r="C215" s="60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1"/>
      <c r="AG215" s="131"/>
    </row>
    <row r="216" spans="1:33" s="116" customFormat="1">
      <c r="A216" s="600"/>
      <c r="B216" s="600"/>
      <c r="C216" s="60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2"/>
      <c r="AG216" s="131"/>
    </row>
    <row r="217" spans="1:33" s="112" customFormat="1">
      <c r="A217" s="134"/>
      <c r="B217" s="130"/>
      <c r="C217" s="129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65"/>
      <c r="AG217" s="131"/>
    </row>
    <row r="218" spans="1:33" s="112" customFormat="1">
      <c r="A218" s="134"/>
      <c r="B218" s="130"/>
      <c r="C218" s="129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65"/>
      <c r="AG218" s="131"/>
    </row>
    <row r="219" spans="1:33" s="112" customFormat="1">
      <c r="A219" s="134"/>
      <c r="B219" s="130"/>
      <c r="C219" s="129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65"/>
      <c r="AG219" s="131"/>
    </row>
    <row r="220" spans="1:33" s="112" customFormat="1">
      <c r="A220" s="143"/>
      <c r="B220" s="125"/>
      <c r="C220" s="124"/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70"/>
      <c r="AG220" s="131"/>
    </row>
    <row r="221" spans="1:33" s="112" customFormat="1">
      <c r="A221" s="134"/>
      <c r="B221" s="130"/>
      <c r="C221" s="129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65"/>
      <c r="AG221" s="131"/>
    </row>
    <row r="222" spans="1:33" s="112" customFormat="1">
      <c r="A222" s="134"/>
      <c r="B222" s="130"/>
      <c r="C222" s="129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65"/>
      <c r="AG222" s="131"/>
    </row>
    <row r="223" spans="1:33" s="112" customFormat="1">
      <c r="A223" s="143"/>
      <c r="B223" s="125"/>
      <c r="C223" s="124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70"/>
      <c r="AG223" s="131"/>
    </row>
    <row r="224" spans="1:33" s="112" customFormat="1">
      <c r="A224" s="134"/>
      <c r="B224" s="130"/>
      <c r="C224" s="129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65"/>
      <c r="AG224" s="131"/>
    </row>
    <row r="225" spans="1:33" s="112" customFormat="1">
      <c r="A225" s="134"/>
      <c r="B225" s="130"/>
      <c r="C225" s="129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65"/>
      <c r="AG225" s="131"/>
    </row>
    <row r="226" spans="1:33" s="112" customFormat="1">
      <c r="A226" s="143"/>
      <c r="B226" s="125"/>
      <c r="C226" s="124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70"/>
      <c r="AG226" s="131"/>
    </row>
    <row r="227" spans="1:33" s="112" customFormat="1">
      <c r="A227" s="134"/>
      <c r="B227" s="130"/>
      <c r="C227" s="129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65"/>
      <c r="AG227" s="131"/>
    </row>
    <row r="228" spans="1:33" s="112" customFormat="1">
      <c r="A228" s="143"/>
      <c r="B228" s="125"/>
      <c r="C228" s="124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70"/>
      <c r="AG228" s="131"/>
    </row>
    <row r="229" spans="1:33" s="112" customFormat="1">
      <c r="A229" s="134"/>
      <c r="B229" s="130"/>
      <c r="C229" s="129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65"/>
      <c r="AG229" s="131"/>
    </row>
    <row r="230" spans="1:33" s="112" customFormat="1">
      <c r="A230" s="134"/>
      <c r="B230" s="130"/>
      <c r="C230" s="129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65"/>
      <c r="AG230" s="131"/>
    </row>
    <row r="231" spans="1:33" s="112" customFormat="1">
      <c r="A231" s="143"/>
      <c r="B231" s="125"/>
      <c r="C231" s="124"/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70"/>
      <c r="AG231" s="131"/>
    </row>
    <row r="232" spans="1:33">
      <c r="B232" s="164"/>
    </row>
    <row r="233" spans="1:33" s="114" customFormat="1" ht="30" customHeight="1">
      <c r="A233" s="113"/>
      <c r="B233" s="595"/>
      <c r="C233" s="595"/>
      <c r="D233" s="595"/>
      <c r="E233" s="595"/>
      <c r="F233" s="59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55"/>
      <c r="AG233" s="131"/>
    </row>
    <row r="234" spans="1:33" s="112" customFormat="1">
      <c r="A234" s="117"/>
      <c r="C234" s="117"/>
      <c r="D234" s="150"/>
      <c r="E234" s="150"/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1"/>
      <c r="AG234" s="131"/>
    </row>
    <row r="235" spans="1:33" s="116" customFormat="1" ht="12.75" customHeight="1">
      <c r="A235" s="600"/>
      <c r="B235" s="600"/>
      <c r="C235" s="60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1"/>
      <c r="AG235" s="131"/>
    </row>
    <row r="236" spans="1:33" s="116" customFormat="1">
      <c r="A236" s="600"/>
      <c r="B236" s="600"/>
      <c r="C236" s="60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2"/>
      <c r="AG236" s="131"/>
    </row>
    <row r="237" spans="1:33" s="112" customFormat="1">
      <c r="A237" s="134"/>
      <c r="B237" s="130"/>
      <c r="C237" s="129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65"/>
      <c r="AG237" s="131"/>
    </row>
    <row r="238" spans="1:33" s="112" customFormat="1">
      <c r="A238" s="134"/>
      <c r="B238" s="130"/>
      <c r="C238" s="129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65"/>
      <c r="AG238" s="131"/>
    </row>
    <row r="239" spans="1:33" s="112" customFormat="1">
      <c r="A239" s="143"/>
      <c r="B239" s="125"/>
      <c r="C239" s="124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70"/>
      <c r="AG239" s="131"/>
    </row>
    <row r="240" spans="1:33" s="112" customFormat="1">
      <c r="A240" s="134"/>
      <c r="B240" s="130"/>
      <c r="C240" s="129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65"/>
      <c r="AG240" s="131"/>
    </row>
    <row r="241" spans="1:33" s="112" customFormat="1">
      <c r="A241" s="143"/>
      <c r="B241" s="125"/>
      <c r="C241" s="124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70"/>
      <c r="AG241" s="131"/>
    </row>
    <row r="242" spans="1:33" s="112" customFormat="1">
      <c r="A242" s="134"/>
      <c r="B242" s="130"/>
      <c r="C242" s="129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65"/>
      <c r="AG242" s="131"/>
    </row>
    <row r="243" spans="1:33" s="112" customFormat="1">
      <c r="A243" s="134"/>
      <c r="B243" s="130"/>
      <c r="C243" s="129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65"/>
      <c r="AG243" s="131"/>
    </row>
    <row r="244" spans="1:33" s="112" customFormat="1">
      <c r="A244" s="143"/>
      <c r="B244" s="125"/>
      <c r="C244" s="124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70"/>
      <c r="AG244" s="131"/>
    </row>
    <row r="245" spans="1:33" s="112" customFormat="1">
      <c r="A245" s="143"/>
      <c r="B245" s="125"/>
      <c r="C245" s="124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70"/>
      <c r="AG245" s="131"/>
    </row>
    <row r="246" spans="1:33" s="114" customFormat="1" ht="30" customHeight="1">
      <c r="A246" s="113"/>
      <c r="B246" s="596"/>
      <c r="C246" s="596"/>
      <c r="D246" s="596"/>
      <c r="E246" s="596"/>
      <c r="F246" s="596"/>
      <c r="G246" s="596"/>
      <c r="H246" s="596"/>
      <c r="I246" s="596"/>
      <c r="J246" s="596"/>
      <c r="K246" s="596"/>
      <c r="L246" s="115"/>
      <c r="M246" s="115"/>
      <c r="N246" s="115"/>
      <c r="O246" s="115"/>
      <c r="P246" s="115"/>
      <c r="Q246" s="115"/>
      <c r="R246" s="115"/>
      <c r="S246" s="115"/>
      <c r="T246" s="115"/>
      <c r="U246" s="155"/>
      <c r="AG246" s="131"/>
    </row>
    <row r="247" spans="1:33" s="112" customFormat="1">
      <c r="A247" s="117"/>
      <c r="C247" s="117"/>
      <c r="D247" s="150"/>
      <c r="E247" s="150"/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1"/>
      <c r="AG247" s="131"/>
    </row>
    <row r="248" spans="1:33" s="116" customFormat="1" ht="12.75" customHeight="1">
      <c r="A248" s="600"/>
      <c r="B248" s="600"/>
      <c r="C248" s="60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1"/>
      <c r="AG248" s="131"/>
    </row>
    <row r="249" spans="1:33" s="116" customFormat="1">
      <c r="A249" s="600"/>
      <c r="B249" s="600"/>
      <c r="C249" s="60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2"/>
      <c r="AG249" s="131"/>
    </row>
    <row r="250" spans="1:33" s="112" customFormat="1">
      <c r="A250" s="143"/>
      <c r="B250" s="130"/>
      <c r="C250" s="129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65"/>
      <c r="AG250" s="131"/>
    </row>
    <row r="251" spans="1:33" s="112" customFormat="1">
      <c r="A251" s="134"/>
      <c r="B251" s="130"/>
      <c r="C251" s="129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65"/>
      <c r="AG251" s="131"/>
    </row>
    <row r="252" spans="1:33" s="112" customFormat="1">
      <c r="A252" s="134"/>
      <c r="B252" s="130"/>
      <c r="C252" s="129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65"/>
      <c r="AG252" s="131"/>
    </row>
    <row r="253" spans="1:33" s="112" customFormat="1">
      <c r="A253" s="134"/>
      <c r="B253" s="130"/>
      <c r="C253" s="129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65"/>
      <c r="AG253" s="131"/>
    </row>
    <row r="254" spans="1:33" s="112" customFormat="1">
      <c r="A254" s="134"/>
      <c r="B254" s="130"/>
      <c r="C254" s="129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65"/>
      <c r="AG254" s="131"/>
    </row>
    <row r="255" spans="1:33" s="112" customFormat="1">
      <c r="A255" s="134"/>
      <c r="B255" s="130"/>
      <c r="C255" s="129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65"/>
      <c r="AG255" s="131"/>
    </row>
    <row r="256" spans="1:33" s="112" customFormat="1">
      <c r="A256" s="134"/>
      <c r="B256" s="130"/>
      <c r="C256" s="129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65"/>
      <c r="AG256" s="131"/>
    </row>
    <row r="257" spans="1:33" s="112" customFormat="1">
      <c r="A257" s="134"/>
      <c r="B257" s="130"/>
      <c r="C257" s="129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65"/>
      <c r="AG257" s="131"/>
    </row>
    <row r="258" spans="1:33" s="112" customFormat="1">
      <c r="A258" s="143"/>
      <c r="B258" s="130"/>
      <c r="C258" s="129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65"/>
      <c r="AG258" s="131"/>
    </row>
    <row r="259" spans="1:33" s="112" customFormat="1">
      <c r="A259" s="134"/>
      <c r="B259" s="130"/>
      <c r="C259" s="129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65"/>
      <c r="AG259" s="131"/>
    </row>
    <row r="260" spans="1:33" s="112" customFormat="1">
      <c r="A260" s="134"/>
      <c r="B260" s="130"/>
      <c r="C260" s="129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65"/>
      <c r="AG260" s="131"/>
    </row>
    <row r="261" spans="1:33" s="112" customFormat="1">
      <c r="A261" s="134"/>
      <c r="B261" s="130"/>
      <c r="C261" s="129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65"/>
      <c r="AG261" s="131"/>
    </row>
    <row r="262" spans="1:33" s="112" customFormat="1">
      <c r="A262" s="134"/>
      <c r="B262" s="130"/>
      <c r="C262" s="129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65"/>
      <c r="AG262" s="131"/>
    </row>
    <row r="263" spans="1:33" s="112" customFormat="1">
      <c r="A263" s="134"/>
      <c r="B263" s="130"/>
      <c r="C263" s="129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65"/>
      <c r="AG263" s="131"/>
    </row>
    <row r="264" spans="1:33" s="112" customFormat="1">
      <c r="A264" s="134"/>
      <c r="B264" s="171"/>
      <c r="C264" s="129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65"/>
      <c r="AG264" s="131"/>
    </row>
    <row r="265" spans="1:33" s="112" customFormat="1">
      <c r="A265" s="134"/>
      <c r="B265" s="130"/>
      <c r="C265" s="129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65"/>
      <c r="AG265" s="131"/>
    </row>
    <row r="266" spans="1:33" s="112" customFormat="1">
      <c r="A266" s="143"/>
      <c r="B266" s="125"/>
      <c r="C266" s="129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65"/>
      <c r="AG266" s="131"/>
    </row>
    <row r="267" spans="1:33" s="112" customFormat="1">
      <c r="A267" s="143"/>
      <c r="B267" s="171"/>
      <c r="C267" s="129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65"/>
      <c r="AG267" s="131"/>
    </row>
    <row r="268" spans="1:33" s="112" customFormat="1">
      <c r="A268" s="134"/>
      <c r="B268" s="171"/>
      <c r="C268" s="129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65"/>
      <c r="AG268" s="131"/>
    </row>
    <row r="269" spans="1:33">
      <c r="B269" s="164"/>
    </row>
    <row r="270" spans="1:33">
      <c r="B270" s="164"/>
    </row>
    <row r="271" spans="1:33" s="114" customFormat="1" ht="30" customHeight="1">
      <c r="A271" s="113"/>
      <c r="B271" s="601"/>
      <c r="C271" s="601"/>
      <c r="D271" s="601"/>
      <c r="E271" s="601"/>
      <c r="F271" s="601"/>
      <c r="G271" s="601"/>
      <c r="H271" s="601"/>
      <c r="I271" s="601"/>
      <c r="J271" s="601"/>
      <c r="K271" s="601"/>
      <c r="L271" s="602"/>
      <c r="M271" s="115"/>
      <c r="N271" s="115"/>
      <c r="O271" s="115"/>
      <c r="P271" s="115"/>
      <c r="Q271" s="115"/>
      <c r="R271" s="115"/>
      <c r="S271" s="115"/>
      <c r="T271" s="115"/>
      <c r="U271" s="155"/>
      <c r="AG271" s="131"/>
    </row>
    <row r="272" spans="1:33">
      <c r="B272" s="164"/>
    </row>
    <row r="273" spans="1:33" s="114" customFormat="1" ht="30" customHeight="1">
      <c r="A273" s="113"/>
      <c r="B273" s="595"/>
      <c r="C273" s="59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55"/>
      <c r="AG273" s="131"/>
    </row>
    <row r="274" spans="1:33" s="112" customFormat="1">
      <c r="A274" s="117"/>
      <c r="C274" s="117"/>
      <c r="D274" s="150"/>
      <c r="E274" s="150"/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1"/>
      <c r="AG274" s="131"/>
    </row>
    <row r="275" spans="1:33" s="116" customFormat="1" ht="12.75" customHeight="1">
      <c r="A275" s="600"/>
      <c r="B275" s="600"/>
      <c r="C275" s="60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1"/>
      <c r="AG275" s="131"/>
    </row>
    <row r="276" spans="1:33" s="116" customFormat="1">
      <c r="A276" s="600"/>
      <c r="B276" s="600"/>
      <c r="C276" s="60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2"/>
      <c r="AG276" s="131"/>
    </row>
    <row r="277" spans="1:33" s="112" customFormat="1">
      <c r="A277" s="134"/>
      <c r="B277" s="130"/>
      <c r="C277" s="129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65"/>
      <c r="AG277" s="131"/>
    </row>
    <row r="278" spans="1:33" s="112" customFormat="1">
      <c r="A278" s="134"/>
      <c r="B278" s="130"/>
      <c r="C278" s="129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65"/>
      <c r="AG278" s="131"/>
    </row>
    <row r="279" spans="1:33" s="112" customFormat="1">
      <c r="A279" s="134"/>
      <c r="B279" s="130"/>
      <c r="C279" s="129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65"/>
      <c r="AG279" s="131"/>
    </row>
    <row r="280" spans="1:33" s="112" customFormat="1">
      <c r="A280" s="134"/>
      <c r="B280" s="130"/>
      <c r="C280" s="129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65"/>
      <c r="AG280" s="131"/>
    </row>
    <row r="281" spans="1:33" s="112" customFormat="1">
      <c r="A281" s="134"/>
      <c r="B281" s="130"/>
      <c r="C281" s="129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65"/>
      <c r="AG281" s="131"/>
    </row>
    <row r="282" spans="1:33" s="112" customFormat="1">
      <c r="A282" s="134"/>
      <c r="B282" s="130"/>
      <c r="C282" s="129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65"/>
      <c r="AG282" s="131"/>
    </row>
    <row r="283" spans="1:33" s="112" customFormat="1">
      <c r="A283" s="134"/>
      <c r="B283" s="130"/>
      <c r="C283" s="129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65"/>
      <c r="AG283" s="131"/>
    </row>
    <row r="284" spans="1:33">
      <c r="B284" s="164"/>
    </row>
    <row r="285" spans="1:33" s="114" customFormat="1" ht="30" customHeight="1">
      <c r="A285" s="172"/>
      <c r="B285" s="173"/>
      <c r="C285" s="172"/>
      <c r="D285" s="174"/>
      <c r="E285" s="174"/>
      <c r="F285" s="174"/>
      <c r="G285" s="174"/>
      <c r="H285" s="174"/>
      <c r="I285" s="174"/>
      <c r="J285" s="174"/>
      <c r="K285" s="174"/>
      <c r="L285" s="174"/>
      <c r="M285" s="174"/>
      <c r="N285" s="174"/>
      <c r="O285" s="174"/>
      <c r="P285" s="174"/>
      <c r="Q285" s="174"/>
      <c r="R285" s="174"/>
      <c r="S285" s="174"/>
      <c r="T285" s="174"/>
      <c r="U285" s="175"/>
      <c r="AG285" s="131"/>
    </row>
    <row r="286" spans="1:33">
      <c r="A286" s="176"/>
      <c r="B286" s="177"/>
      <c r="C286" s="178"/>
      <c r="D286" s="179"/>
      <c r="E286" s="179"/>
      <c r="F286" s="179"/>
      <c r="G286" s="179"/>
      <c r="H286" s="179"/>
      <c r="I286" s="179"/>
      <c r="J286" s="179"/>
      <c r="K286" s="179"/>
      <c r="L286" s="179"/>
      <c r="M286" s="179"/>
      <c r="N286" s="179"/>
      <c r="O286" s="179"/>
      <c r="P286" s="179"/>
      <c r="Q286" s="179"/>
      <c r="R286" s="179"/>
      <c r="S286" s="179"/>
      <c r="T286" s="179"/>
      <c r="U286" s="180"/>
    </row>
    <row r="287" spans="1:33">
      <c r="A287" s="177"/>
      <c r="B287" s="111"/>
      <c r="C287" s="178"/>
      <c r="D287" s="179"/>
      <c r="E287" s="179"/>
      <c r="F287" s="179"/>
      <c r="G287" s="179"/>
      <c r="H287" s="179"/>
      <c r="I287" s="179"/>
      <c r="J287" s="179"/>
      <c r="K287" s="179"/>
      <c r="L287" s="179"/>
      <c r="M287" s="179"/>
      <c r="N287" s="179"/>
      <c r="O287" s="179"/>
      <c r="P287" s="179"/>
      <c r="Q287" s="179"/>
      <c r="R287" s="179"/>
      <c r="S287" s="179"/>
      <c r="T287" s="179"/>
      <c r="U287" s="181"/>
    </row>
    <row r="288" spans="1:33">
      <c r="A288" s="177"/>
      <c r="B288" s="111"/>
      <c r="C288" s="178"/>
      <c r="D288" s="179"/>
      <c r="E288" s="179"/>
      <c r="F288" s="179"/>
      <c r="G288" s="179"/>
      <c r="H288" s="179"/>
      <c r="I288" s="179"/>
      <c r="J288" s="179"/>
      <c r="K288" s="179"/>
      <c r="L288" s="179"/>
      <c r="M288" s="179"/>
      <c r="N288" s="179"/>
      <c r="O288" s="179"/>
      <c r="P288" s="179"/>
      <c r="Q288" s="179"/>
      <c r="R288" s="179"/>
      <c r="S288" s="179"/>
      <c r="T288" s="179"/>
      <c r="U288" s="181"/>
    </row>
    <row r="289" spans="1:33">
      <c r="A289" s="182"/>
      <c r="B289" s="182"/>
      <c r="C289" s="182"/>
      <c r="D289" s="182"/>
      <c r="E289" s="182"/>
      <c r="F289" s="182"/>
      <c r="G289" s="182"/>
      <c r="H289" s="183"/>
      <c r="I289" s="179"/>
      <c r="J289" s="179"/>
      <c r="K289" s="179"/>
      <c r="L289" s="179"/>
      <c r="M289" s="179"/>
      <c r="N289" s="179"/>
      <c r="O289" s="179"/>
      <c r="P289" s="179"/>
      <c r="Q289" s="179"/>
      <c r="R289" s="179"/>
      <c r="S289" s="179"/>
      <c r="T289" s="179"/>
      <c r="U289" s="181"/>
    </row>
    <row r="290" spans="1:33">
      <c r="A290" s="183"/>
      <c r="B290" s="183"/>
      <c r="C290" s="183"/>
      <c r="D290" s="183"/>
      <c r="E290" s="183"/>
      <c r="F290" s="183"/>
      <c r="G290" s="183"/>
      <c r="H290" s="183"/>
      <c r="I290" s="179"/>
      <c r="J290" s="179"/>
      <c r="K290" s="179"/>
      <c r="L290" s="179"/>
      <c r="M290" s="179"/>
      <c r="N290" s="179"/>
      <c r="O290" s="179"/>
      <c r="P290" s="179"/>
      <c r="Q290" s="179"/>
      <c r="R290" s="179"/>
      <c r="S290" s="179"/>
      <c r="T290" s="179"/>
      <c r="U290" s="181"/>
    </row>
    <row r="291" spans="1:33">
      <c r="A291" s="183"/>
      <c r="B291" s="183"/>
      <c r="C291" s="183"/>
      <c r="D291" s="183"/>
      <c r="E291" s="183"/>
      <c r="F291" s="183"/>
      <c r="G291" s="183"/>
      <c r="H291" s="183"/>
      <c r="I291" s="179"/>
      <c r="J291" s="179"/>
      <c r="K291" s="179"/>
      <c r="L291" s="179"/>
      <c r="M291" s="179"/>
      <c r="N291" s="179"/>
      <c r="O291" s="179"/>
      <c r="P291" s="179"/>
      <c r="Q291" s="179"/>
      <c r="R291" s="179"/>
      <c r="S291" s="179"/>
      <c r="T291" s="179"/>
      <c r="U291" s="181"/>
    </row>
    <row r="292" spans="1:33">
      <c r="A292" s="183"/>
      <c r="B292" s="183"/>
      <c r="C292" s="183"/>
      <c r="D292" s="183"/>
      <c r="E292" s="183"/>
      <c r="F292" s="183"/>
      <c r="G292" s="183"/>
      <c r="H292" s="183"/>
      <c r="I292" s="179"/>
      <c r="J292" s="179"/>
      <c r="K292" s="179"/>
      <c r="L292" s="179"/>
      <c r="M292" s="179"/>
      <c r="N292" s="179"/>
      <c r="O292" s="179"/>
      <c r="P292" s="179"/>
      <c r="Q292" s="179"/>
      <c r="R292" s="179"/>
      <c r="S292" s="179"/>
      <c r="T292" s="179"/>
      <c r="U292" s="181"/>
    </row>
    <row r="293" spans="1:33">
      <c r="A293" s="183"/>
      <c r="B293" s="183"/>
      <c r="C293" s="183"/>
      <c r="D293" s="183"/>
      <c r="E293" s="183"/>
      <c r="F293" s="183"/>
      <c r="G293" s="183"/>
      <c r="H293" s="183"/>
      <c r="I293" s="179"/>
      <c r="J293" s="179"/>
      <c r="K293" s="179"/>
      <c r="L293" s="179"/>
      <c r="M293" s="179"/>
      <c r="N293" s="179"/>
      <c r="O293" s="179"/>
      <c r="P293" s="179"/>
      <c r="Q293" s="179"/>
      <c r="R293" s="179"/>
      <c r="S293" s="179"/>
      <c r="T293" s="179"/>
      <c r="U293" s="181"/>
    </row>
    <row r="294" spans="1:33">
      <c r="A294" s="183"/>
      <c r="B294" s="183"/>
      <c r="C294" s="183"/>
      <c r="D294" s="183"/>
      <c r="E294" s="183"/>
      <c r="F294" s="183"/>
      <c r="G294" s="183"/>
      <c r="H294" s="183"/>
      <c r="I294" s="179"/>
      <c r="J294" s="179"/>
      <c r="K294" s="179"/>
      <c r="L294" s="179"/>
      <c r="M294" s="179"/>
      <c r="N294" s="179"/>
      <c r="O294" s="179"/>
      <c r="P294" s="179"/>
      <c r="Q294" s="179"/>
      <c r="R294" s="179"/>
      <c r="S294" s="179"/>
      <c r="T294" s="179"/>
      <c r="U294" s="181"/>
    </row>
    <row r="295" spans="1:33">
      <c r="A295" s="183"/>
      <c r="B295" s="183"/>
      <c r="C295" s="183"/>
      <c r="D295" s="183"/>
      <c r="E295" s="183"/>
      <c r="F295" s="183"/>
      <c r="G295" s="183"/>
      <c r="H295" s="183"/>
      <c r="I295" s="179"/>
      <c r="J295" s="179"/>
      <c r="K295" s="179"/>
      <c r="L295" s="179"/>
      <c r="M295" s="179"/>
      <c r="N295" s="179"/>
      <c r="O295" s="179"/>
      <c r="P295" s="179"/>
      <c r="Q295" s="179"/>
      <c r="R295" s="179"/>
      <c r="S295" s="179"/>
      <c r="T295" s="179"/>
      <c r="U295" s="181"/>
    </row>
    <row r="296" spans="1:33">
      <c r="A296" s="183"/>
      <c r="B296" s="183"/>
      <c r="C296" s="183"/>
      <c r="D296" s="183"/>
      <c r="E296" s="183"/>
      <c r="F296" s="183"/>
      <c r="G296" s="183"/>
      <c r="H296" s="183"/>
      <c r="I296" s="179"/>
      <c r="J296" s="179"/>
      <c r="K296" s="179"/>
      <c r="L296" s="179"/>
      <c r="M296" s="179"/>
      <c r="N296" s="179"/>
      <c r="O296" s="179"/>
      <c r="P296" s="179"/>
      <c r="Q296" s="179"/>
      <c r="R296" s="179"/>
      <c r="S296" s="179"/>
      <c r="T296" s="179"/>
      <c r="U296" s="181"/>
    </row>
    <row r="297" spans="1:33">
      <c r="A297" s="183"/>
      <c r="B297" s="183"/>
      <c r="C297" s="183"/>
      <c r="D297" s="183"/>
      <c r="E297" s="183"/>
      <c r="F297" s="183"/>
      <c r="G297" s="183"/>
      <c r="H297" s="183"/>
      <c r="I297" s="179"/>
      <c r="J297" s="179"/>
      <c r="K297" s="179"/>
      <c r="L297" s="179"/>
      <c r="M297" s="179"/>
      <c r="N297" s="179"/>
      <c r="O297" s="179"/>
      <c r="P297" s="179"/>
      <c r="Q297" s="179"/>
      <c r="R297" s="179"/>
      <c r="S297" s="179"/>
      <c r="T297" s="179"/>
      <c r="U297" s="181"/>
    </row>
    <row r="298" spans="1:33">
      <c r="A298" s="183"/>
      <c r="B298" s="183"/>
      <c r="C298" s="183"/>
      <c r="D298" s="183"/>
      <c r="E298" s="183"/>
      <c r="F298" s="183"/>
      <c r="G298" s="183"/>
      <c r="H298" s="183"/>
      <c r="I298" s="179"/>
      <c r="J298" s="179"/>
      <c r="K298" s="179"/>
      <c r="L298" s="179"/>
      <c r="M298" s="179"/>
      <c r="N298" s="179"/>
      <c r="O298" s="179"/>
      <c r="P298" s="179"/>
      <c r="Q298" s="179"/>
      <c r="R298" s="179"/>
      <c r="S298" s="179"/>
      <c r="T298" s="179"/>
      <c r="U298" s="181"/>
    </row>
    <row r="299" spans="1:33">
      <c r="A299" s="183"/>
      <c r="B299" s="183"/>
      <c r="C299" s="183"/>
      <c r="D299" s="183"/>
      <c r="E299" s="183"/>
      <c r="F299" s="183"/>
      <c r="G299" s="183"/>
      <c r="H299" s="183"/>
      <c r="I299" s="179"/>
      <c r="J299" s="179"/>
      <c r="K299" s="179"/>
      <c r="L299" s="179"/>
      <c r="M299" s="179"/>
      <c r="N299" s="179"/>
      <c r="O299" s="179"/>
      <c r="P299" s="179"/>
      <c r="Q299" s="179"/>
      <c r="R299" s="179"/>
      <c r="S299" s="179"/>
      <c r="T299" s="179"/>
      <c r="U299" s="181"/>
    </row>
    <row r="300" spans="1:33">
      <c r="A300" s="183"/>
      <c r="B300" s="183"/>
      <c r="C300" s="183"/>
      <c r="D300" s="183"/>
      <c r="E300" s="183"/>
      <c r="F300" s="183"/>
      <c r="G300" s="183"/>
      <c r="H300" s="183"/>
      <c r="I300" s="179"/>
      <c r="J300" s="179"/>
      <c r="K300" s="179"/>
      <c r="L300" s="179"/>
      <c r="M300" s="179"/>
      <c r="N300" s="179"/>
      <c r="O300" s="179"/>
      <c r="P300" s="179"/>
      <c r="Q300" s="179"/>
      <c r="R300" s="179"/>
      <c r="S300" s="179"/>
      <c r="T300" s="179"/>
      <c r="U300" s="181"/>
    </row>
    <row r="301" spans="1:33">
      <c r="A301" s="183"/>
      <c r="B301" s="183"/>
      <c r="C301" s="183"/>
      <c r="D301" s="183"/>
      <c r="E301" s="183"/>
      <c r="F301" s="183"/>
      <c r="G301" s="183"/>
      <c r="H301" s="183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81"/>
    </row>
    <row r="302" spans="1:33" s="112" customFormat="1">
      <c r="A302" s="110"/>
      <c r="B302" s="111"/>
      <c r="C302" s="11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1"/>
      <c r="AG302" s="131"/>
    </row>
    <row r="303" spans="1:33" s="112" customFormat="1">
      <c r="A303" s="110"/>
      <c r="B303" s="111"/>
      <c r="C303" s="11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1"/>
      <c r="AG303" s="131"/>
    </row>
    <row r="304" spans="1:33" s="185" customFormat="1" ht="14.25">
      <c r="A304" s="111"/>
      <c r="B304" s="184"/>
      <c r="C304" s="184"/>
      <c r="D304" s="184"/>
      <c r="E304" s="184"/>
      <c r="F304" s="184"/>
      <c r="G304" s="184"/>
      <c r="H304" s="179"/>
      <c r="I304" s="179"/>
      <c r="J304" s="179"/>
      <c r="K304" s="179"/>
      <c r="L304" s="179"/>
      <c r="M304" s="179"/>
      <c r="N304" s="179"/>
      <c r="O304" s="179"/>
      <c r="P304" s="179"/>
      <c r="Q304" s="179"/>
      <c r="R304" s="179"/>
      <c r="S304" s="179"/>
      <c r="T304" s="179"/>
      <c r="U304" s="181"/>
      <c r="AG304" s="131"/>
    </row>
    <row r="305" spans="1:33" s="185" customFormat="1" ht="7.9" customHeight="1">
      <c r="A305" s="186"/>
      <c r="B305" s="183"/>
      <c r="C305" s="187"/>
      <c r="D305" s="188"/>
      <c r="E305" s="188"/>
      <c r="F305" s="179"/>
      <c r="G305" s="179"/>
      <c r="H305" s="179"/>
      <c r="I305" s="179"/>
      <c r="J305" s="179"/>
      <c r="K305" s="179"/>
      <c r="L305" s="179"/>
      <c r="M305" s="179"/>
      <c r="N305" s="179"/>
      <c r="O305" s="179"/>
      <c r="P305" s="179"/>
      <c r="Q305" s="179"/>
      <c r="R305" s="179"/>
      <c r="S305" s="179"/>
      <c r="T305" s="179"/>
      <c r="U305" s="181"/>
      <c r="AG305" s="131"/>
    </row>
    <row r="306" spans="1:33" s="185" customFormat="1" ht="11.45" customHeight="1">
      <c r="A306" s="177"/>
      <c r="B306" s="177"/>
      <c r="C306" s="177"/>
      <c r="D306" s="189"/>
      <c r="E306" s="189"/>
      <c r="F306" s="189"/>
      <c r="G306" s="189"/>
      <c r="H306" s="179"/>
      <c r="I306" s="179"/>
      <c r="J306" s="179"/>
      <c r="K306" s="179"/>
      <c r="L306" s="179"/>
      <c r="M306" s="179"/>
      <c r="N306" s="179"/>
      <c r="O306" s="179"/>
      <c r="P306" s="179"/>
      <c r="Q306" s="179"/>
      <c r="R306" s="179"/>
      <c r="S306" s="179"/>
      <c r="T306" s="179"/>
      <c r="U306" s="181"/>
      <c r="AG306" s="131"/>
    </row>
    <row r="307" spans="1:33" s="185" customFormat="1">
      <c r="A307" s="182"/>
      <c r="B307" s="182"/>
      <c r="C307" s="182"/>
      <c r="D307" s="182"/>
      <c r="E307" s="182"/>
      <c r="F307" s="182"/>
      <c r="G307" s="182"/>
      <c r="H307" s="179"/>
      <c r="I307" s="179"/>
      <c r="J307" s="179"/>
      <c r="K307" s="179"/>
      <c r="L307" s="179"/>
      <c r="M307" s="179"/>
      <c r="N307" s="179"/>
      <c r="O307" s="179"/>
      <c r="P307" s="179"/>
      <c r="Q307" s="179"/>
      <c r="R307" s="179"/>
      <c r="S307" s="179"/>
      <c r="T307" s="179"/>
      <c r="U307" s="181"/>
      <c r="AG307" s="131"/>
    </row>
    <row r="308" spans="1:33" s="185" customFormat="1" ht="9" customHeight="1">
      <c r="A308" s="183"/>
      <c r="B308" s="190"/>
      <c r="C308" s="183"/>
      <c r="D308" s="182"/>
      <c r="E308" s="182"/>
      <c r="F308" s="182"/>
      <c r="G308" s="182"/>
      <c r="H308" s="179"/>
      <c r="I308" s="179"/>
      <c r="J308" s="179"/>
      <c r="K308" s="179"/>
      <c r="L308" s="179"/>
      <c r="M308" s="179"/>
      <c r="N308" s="179"/>
      <c r="O308" s="179"/>
      <c r="P308" s="179"/>
      <c r="Q308" s="179"/>
      <c r="R308" s="179"/>
      <c r="S308" s="179"/>
      <c r="T308" s="179"/>
      <c r="U308" s="181"/>
      <c r="AG308" s="131"/>
    </row>
    <row r="309" spans="1:33" s="185" customFormat="1" ht="12">
      <c r="A309" s="183"/>
      <c r="B309" s="111"/>
      <c r="C309" s="183"/>
      <c r="D309" s="191"/>
      <c r="E309" s="191"/>
      <c r="F309" s="191"/>
      <c r="G309" s="191"/>
      <c r="H309" s="179"/>
      <c r="I309" s="179"/>
      <c r="J309" s="179"/>
      <c r="K309" s="179"/>
      <c r="L309" s="179"/>
      <c r="M309" s="179"/>
      <c r="N309" s="179"/>
      <c r="O309" s="179"/>
      <c r="P309" s="179"/>
      <c r="Q309" s="179"/>
      <c r="R309" s="179"/>
      <c r="S309" s="179"/>
      <c r="T309" s="179"/>
      <c r="U309" s="181"/>
      <c r="AG309" s="131"/>
    </row>
    <row r="310" spans="1:33" s="185" customFormat="1" ht="12">
      <c r="A310" s="183"/>
      <c r="B310" s="190"/>
      <c r="C310" s="183"/>
      <c r="D310" s="191"/>
      <c r="E310" s="191"/>
      <c r="F310" s="191"/>
      <c r="G310" s="191"/>
      <c r="H310" s="179"/>
      <c r="I310" s="179"/>
      <c r="J310" s="179"/>
      <c r="K310" s="179"/>
      <c r="L310" s="179"/>
      <c r="M310" s="179"/>
      <c r="N310" s="179"/>
      <c r="O310" s="179"/>
      <c r="P310" s="179"/>
      <c r="Q310" s="179"/>
      <c r="R310" s="179"/>
      <c r="S310" s="179"/>
      <c r="T310" s="179"/>
      <c r="U310" s="181"/>
      <c r="AG310" s="131"/>
    </row>
    <row r="311" spans="1:33" s="185" customFormat="1" ht="12">
      <c r="A311" s="183"/>
      <c r="B311" s="111"/>
      <c r="C311" s="183"/>
      <c r="D311" s="191"/>
      <c r="E311" s="191"/>
      <c r="F311" s="191"/>
      <c r="G311" s="191"/>
      <c r="H311" s="179"/>
      <c r="I311" s="179"/>
      <c r="J311" s="179"/>
      <c r="K311" s="179"/>
      <c r="L311" s="179"/>
      <c r="M311" s="179"/>
      <c r="N311" s="179"/>
      <c r="O311" s="179"/>
      <c r="P311" s="179"/>
      <c r="Q311" s="179"/>
      <c r="R311" s="179"/>
      <c r="S311" s="179"/>
      <c r="T311" s="179"/>
      <c r="U311" s="181"/>
      <c r="AG311" s="131"/>
    </row>
    <row r="312" spans="1:33" s="185" customFormat="1" ht="12">
      <c r="A312" s="183"/>
      <c r="B312" s="190"/>
      <c r="C312" s="183"/>
      <c r="D312" s="191"/>
      <c r="E312" s="191"/>
      <c r="F312" s="191"/>
      <c r="G312" s="191"/>
      <c r="H312" s="179"/>
      <c r="I312" s="179"/>
      <c r="J312" s="179"/>
      <c r="K312" s="179"/>
      <c r="L312" s="179"/>
      <c r="M312" s="179"/>
      <c r="N312" s="179"/>
      <c r="O312" s="179"/>
      <c r="P312" s="179"/>
      <c r="Q312" s="179"/>
      <c r="R312" s="179"/>
      <c r="S312" s="179"/>
      <c r="T312" s="179"/>
      <c r="U312" s="181"/>
      <c r="AG312" s="131"/>
    </row>
    <row r="313" spans="1:33" s="185" customFormat="1" ht="12">
      <c r="A313" s="183"/>
      <c r="B313" s="111"/>
      <c r="C313" s="183"/>
      <c r="D313" s="191"/>
      <c r="E313" s="191"/>
      <c r="F313" s="191"/>
      <c r="G313" s="191"/>
      <c r="H313" s="179"/>
      <c r="I313" s="179"/>
      <c r="J313" s="179"/>
      <c r="K313" s="179"/>
      <c r="L313" s="179"/>
      <c r="M313" s="179"/>
      <c r="N313" s="179"/>
      <c r="O313" s="179"/>
      <c r="P313" s="179"/>
      <c r="Q313" s="179"/>
      <c r="R313" s="179"/>
      <c r="S313" s="179"/>
      <c r="T313" s="179"/>
      <c r="U313" s="181"/>
      <c r="AG313" s="131"/>
    </row>
    <row r="314" spans="1:33" s="185" customFormat="1" ht="12">
      <c r="A314" s="183"/>
      <c r="B314" s="190"/>
      <c r="C314" s="183"/>
      <c r="D314" s="191"/>
      <c r="E314" s="191"/>
      <c r="F314" s="191"/>
      <c r="G314" s="191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81"/>
      <c r="AG314" s="131"/>
    </row>
    <row r="315" spans="1:33" s="185" customFormat="1" ht="12">
      <c r="A315" s="183"/>
      <c r="B315" s="111"/>
      <c r="C315" s="183"/>
      <c r="D315" s="191"/>
      <c r="E315" s="191"/>
      <c r="F315" s="191"/>
      <c r="G315" s="191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81"/>
      <c r="AG315" s="131"/>
    </row>
    <row r="316" spans="1:33" s="185" customFormat="1" ht="12">
      <c r="A316" s="183"/>
      <c r="B316" s="190"/>
      <c r="C316" s="183"/>
      <c r="D316" s="191"/>
      <c r="E316" s="191"/>
      <c r="F316" s="191"/>
      <c r="G316" s="191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81"/>
      <c r="AG316" s="131"/>
    </row>
    <row r="317" spans="1:33" s="185" customFormat="1" ht="14.25">
      <c r="A317" s="183"/>
      <c r="B317" s="111"/>
      <c r="C317" s="183"/>
      <c r="D317" s="191"/>
      <c r="E317" s="191"/>
      <c r="F317" s="191"/>
      <c r="G317" s="191"/>
      <c r="H317" s="184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81"/>
      <c r="AG317" s="131"/>
    </row>
    <row r="318" spans="1:33" s="112" customFormat="1">
      <c r="A318" s="110"/>
      <c r="B318" s="111"/>
      <c r="C318" s="11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1"/>
      <c r="AG318" s="131"/>
    </row>
    <row r="319" spans="1:33" s="185" customFormat="1" ht="14.25">
      <c r="A319" s="111"/>
      <c r="B319" s="192"/>
      <c r="C319" s="192"/>
      <c r="D319" s="184"/>
      <c r="E319" s="184"/>
      <c r="F319" s="184"/>
      <c r="G319" s="184"/>
      <c r="H319" s="184"/>
      <c r="I319" s="179"/>
      <c r="J319" s="179"/>
      <c r="K319" s="179"/>
      <c r="L319" s="179"/>
      <c r="M319" s="179"/>
      <c r="N319" s="179"/>
      <c r="O319" s="179"/>
      <c r="P319" s="179"/>
      <c r="Q319" s="179"/>
      <c r="R319" s="179"/>
      <c r="S319" s="179"/>
      <c r="T319" s="179"/>
      <c r="U319" s="181"/>
      <c r="AG319" s="131"/>
    </row>
    <row r="320" spans="1:33" s="185" customFormat="1" ht="6.6" customHeight="1">
      <c r="A320" s="184"/>
      <c r="B320" s="184"/>
      <c r="C320" s="184"/>
      <c r="D320" s="184"/>
      <c r="E320" s="184"/>
      <c r="F320" s="184"/>
      <c r="G320" s="184"/>
      <c r="H320" s="184"/>
      <c r="I320" s="179"/>
      <c r="J320" s="179"/>
      <c r="K320" s="179"/>
      <c r="L320" s="179"/>
      <c r="M320" s="179"/>
      <c r="N320" s="179"/>
      <c r="O320" s="179"/>
      <c r="P320" s="179"/>
      <c r="Q320" s="179"/>
      <c r="R320" s="179"/>
      <c r="S320" s="179"/>
      <c r="T320" s="179"/>
      <c r="U320" s="181"/>
      <c r="AG320" s="131"/>
    </row>
    <row r="321" spans="1:33" s="185" customFormat="1" ht="26.45" customHeight="1">
      <c r="A321" s="193"/>
      <c r="B321" s="194"/>
      <c r="C321" s="194"/>
      <c r="D321" s="194"/>
      <c r="E321" s="194"/>
      <c r="F321" s="194"/>
      <c r="G321" s="194"/>
      <c r="H321" s="194"/>
      <c r="I321" s="179"/>
      <c r="J321" s="179"/>
      <c r="K321" s="179"/>
      <c r="L321" s="179"/>
      <c r="M321" s="179"/>
      <c r="N321" s="179"/>
      <c r="O321" s="179"/>
      <c r="P321" s="179"/>
      <c r="Q321" s="179"/>
      <c r="R321" s="179"/>
      <c r="S321" s="179"/>
      <c r="T321" s="179"/>
      <c r="U321" s="181"/>
      <c r="AG321" s="131"/>
    </row>
    <row r="322" spans="1:33" s="185" customFormat="1">
      <c r="A322" s="193"/>
      <c r="B322" s="195"/>
      <c r="C322" s="195"/>
      <c r="D322" s="195"/>
      <c r="E322" s="194"/>
      <c r="F322" s="195"/>
      <c r="G322" s="195"/>
      <c r="H322" s="195"/>
      <c r="I322" s="179"/>
      <c r="J322" s="179"/>
      <c r="K322" s="179"/>
      <c r="L322" s="179"/>
      <c r="M322" s="179"/>
      <c r="N322" s="179"/>
      <c r="O322" s="179"/>
      <c r="P322" s="179"/>
      <c r="Q322" s="179"/>
      <c r="R322" s="179"/>
      <c r="S322" s="179"/>
      <c r="T322" s="179"/>
      <c r="U322" s="181"/>
      <c r="AG322" s="131"/>
    </row>
    <row r="323" spans="1:33" s="185" customFormat="1" ht="14.25">
      <c r="A323" s="183"/>
      <c r="B323" s="196"/>
      <c r="C323" s="196"/>
      <c r="D323" s="196"/>
      <c r="E323" s="196"/>
      <c r="F323" s="196"/>
      <c r="G323" s="196"/>
      <c r="H323" s="184"/>
      <c r="I323" s="179"/>
      <c r="J323" s="179"/>
      <c r="K323" s="179"/>
      <c r="L323" s="179"/>
      <c r="M323" s="179"/>
      <c r="N323" s="179"/>
      <c r="O323" s="179"/>
      <c r="P323" s="179"/>
      <c r="Q323" s="179"/>
      <c r="R323" s="179"/>
      <c r="S323" s="179"/>
      <c r="T323" s="179"/>
      <c r="U323" s="181"/>
      <c r="AG323" s="131"/>
    </row>
    <row r="324" spans="1:33" s="185" customFormat="1" ht="14.25">
      <c r="A324" s="183"/>
      <c r="B324" s="196"/>
      <c r="C324" s="196"/>
      <c r="D324" s="196"/>
      <c r="E324" s="196"/>
      <c r="F324" s="196"/>
      <c r="G324" s="196"/>
      <c r="H324" s="184"/>
      <c r="I324" s="179"/>
      <c r="J324" s="179"/>
      <c r="K324" s="179"/>
      <c r="L324" s="179"/>
      <c r="M324" s="179"/>
      <c r="N324" s="179"/>
      <c r="O324" s="179"/>
      <c r="P324" s="179"/>
      <c r="Q324" s="179"/>
      <c r="R324" s="179"/>
      <c r="S324" s="179"/>
      <c r="T324" s="179"/>
      <c r="U324" s="181"/>
      <c r="AG324" s="131"/>
    </row>
    <row r="325" spans="1:33" s="185" customFormat="1" ht="14.25">
      <c r="A325" s="183"/>
      <c r="B325" s="196"/>
      <c r="C325" s="196"/>
      <c r="D325" s="196"/>
      <c r="E325" s="196"/>
      <c r="F325" s="196"/>
      <c r="G325" s="196"/>
      <c r="H325" s="184"/>
      <c r="I325" s="179"/>
      <c r="J325" s="179"/>
      <c r="K325" s="179"/>
      <c r="L325" s="179"/>
      <c r="M325" s="179"/>
      <c r="N325" s="179"/>
      <c r="O325" s="179"/>
      <c r="P325" s="179"/>
      <c r="Q325" s="179"/>
      <c r="R325" s="179"/>
      <c r="S325" s="179"/>
      <c r="T325" s="179"/>
      <c r="U325" s="181"/>
      <c r="AG325" s="131"/>
    </row>
    <row r="326" spans="1:33" s="185" customFormat="1" ht="14.25">
      <c r="A326" s="183"/>
      <c r="B326" s="196"/>
      <c r="C326" s="196"/>
      <c r="D326" s="196"/>
      <c r="E326" s="196"/>
      <c r="F326" s="196"/>
      <c r="G326" s="196"/>
      <c r="H326" s="184"/>
      <c r="I326" s="179"/>
      <c r="J326" s="179"/>
      <c r="K326" s="179"/>
      <c r="L326" s="179"/>
      <c r="M326" s="179"/>
      <c r="N326" s="179"/>
      <c r="O326" s="179"/>
      <c r="P326" s="179"/>
      <c r="Q326" s="179"/>
      <c r="R326" s="179"/>
      <c r="S326" s="179"/>
      <c r="T326" s="179"/>
      <c r="U326" s="181"/>
      <c r="AG326" s="131"/>
    </row>
    <row r="327" spans="1:33" s="185" customFormat="1" ht="14.25">
      <c r="A327" s="183"/>
      <c r="B327" s="196"/>
      <c r="C327" s="196"/>
      <c r="D327" s="196"/>
      <c r="E327" s="196"/>
      <c r="F327" s="196"/>
      <c r="G327" s="196"/>
      <c r="H327" s="184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81"/>
      <c r="AG327" s="131"/>
    </row>
    <row r="328" spans="1:33" s="185" customFormat="1" ht="14.25">
      <c r="A328" s="183"/>
      <c r="B328" s="196"/>
      <c r="C328" s="196"/>
      <c r="D328" s="196"/>
      <c r="E328" s="196"/>
      <c r="F328" s="196"/>
      <c r="G328" s="196"/>
      <c r="H328" s="184"/>
      <c r="I328" s="179"/>
      <c r="J328" s="179"/>
      <c r="K328" s="179"/>
      <c r="L328" s="179"/>
      <c r="M328" s="179"/>
      <c r="N328" s="179"/>
      <c r="O328" s="179"/>
      <c r="P328" s="179"/>
      <c r="Q328" s="179"/>
      <c r="R328" s="179"/>
      <c r="S328" s="179"/>
      <c r="T328" s="179"/>
      <c r="U328" s="181"/>
      <c r="AG328" s="131"/>
    </row>
    <row r="329" spans="1:33" s="112" customFormat="1">
      <c r="A329" s="110"/>
      <c r="B329" s="111"/>
      <c r="C329" s="11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1"/>
      <c r="AG329" s="131"/>
    </row>
    <row r="330" spans="1:33" s="112" customFormat="1">
      <c r="A330" s="110"/>
      <c r="B330" s="111"/>
      <c r="C330" s="11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1"/>
      <c r="AG330" s="131"/>
    </row>
    <row r="331" spans="1:33" s="112" customFormat="1">
      <c r="A331" s="110"/>
      <c r="B331" s="111"/>
      <c r="C331" s="11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1"/>
      <c r="AG331" s="131"/>
    </row>
    <row r="332" spans="1:33" s="185" customFormat="1">
      <c r="A332" s="603"/>
      <c r="B332" s="603"/>
      <c r="C332" s="603"/>
      <c r="D332" s="182"/>
      <c r="E332" s="182"/>
      <c r="F332" s="179"/>
      <c r="G332" s="179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81"/>
      <c r="AG332" s="131"/>
    </row>
    <row r="333" spans="1:33" s="185" customFormat="1">
      <c r="A333" s="603"/>
      <c r="B333" s="603"/>
      <c r="C333" s="603"/>
      <c r="D333" s="197"/>
      <c r="E333" s="197"/>
      <c r="F333" s="179"/>
      <c r="G333" s="179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81"/>
      <c r="AG333" s="131"/>
    </row>
    <row r="334" spans="1:33" s="185" customFormat="1">
      <c r="A334" s="186"/>
      <c r="B334" s="183"/>
      <c r="C334" s="187"/>
      <c r="D334" s="188"/>
      <c r="E334" s="188"/>
      <c r="F334" s="179"/>
      <c r="G334" s="179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81"/>
      <c r="AG334" s="131"/>
    </row>
    <row r="335" spans="1:33" s="185" customFormat="1">
      <c r="A335" s="186"/>
      <c r="B335" s="183"/>
      <c r="C335" s="187"/>
      <c r="D335" s="188"/>
      <c r="E335" s="188"/>
      <c r="F335" s="179"/>
      <c r="G335" s="179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81"/>
      <c r="AG335" s="131"/>
    </row>
    <row r="336" spans="1:33" s="185" customFormat="1">
      <c r="A336" s="186"/>
      <c r="B336" s="183"/>
      <c r="C336" s="187"/>
      <c r="D336" s="188"/>
      <c r="E336" s="188"/>
      <c r="F336" s="179"/>
      <c r="G336" s="179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81"/>
      <c r="AG336" s="131"/>
    </row>
    <row r="337" spans="1:33" s="185" customFormat="1">
      <c r="A337" s="186"/>
      <c r="B337" s="183"/>
      <c r="C337" s="187"/>
      <c r="D337" s="198"/>
      <c r="E337" s="198"/>
      <c r="F337" s="179"/>
      <c r="G337" s="179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81"/>
      <c r="AG337" s="131"/>
    </row>
    <row r="338" spans="1:33" s="185" customFormat="1">
      <c r="A338" s="186"/>
      <c r="B338" s="183"/>
      <c r="C338" s="187"/>
      <c r="D338" s="188"/>
      <c r="E338" s="188"/>
      <c r="F338" s="179"/>
      <c r="G338" s="179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81"/>
      <c r="AG338" s="131"/>
    </row>
    <row r="339" spans="1:33" s="185" customFormat="1">
      <c r="A339" s="177"/>
      <c r="B339" s="177"/>
      <c r="C339" s="178"/>
      <c r="D339" s="179"/>
      <c r="E339" s="179"/>
      <c r="F339" s="179"/>
      <c r="G339" s="179"/>
      <c r="H339" s="179"/>
      <c r="I339" s="179"/>
      <c r="J339" s="179"/>
      <c r="K339" s="179"/>
      <c r="L339" s="179"/>
      <c r="M339" s="179"/>
      <c r="N339" s="179"/>
      <c r="O339" s="179"/>
      <c r="P339" s="179"/>
      <c r="Q339" s="179"/>
      <c r="R339" s="179"/>
      <c r="S339" s="179"/>
      <c r="T339" s="179"/>
      <c r="U339" s="181"/>
      <c r="AG339" s="131"/>
    </row>
    <row r="340" spans="1:33" s="185" customFormat="1">
      <c r="A340" s="177"/>
      <c r="B340" s="111"/>
      <c r="C340" s="178"/>
      <c r="D340" s="179"/>
      <c r="E340" s="179"/>
      <c r="F340" s="179"/>
      <c r="G340" s="179"/>
      <c r="H340" s="179"/>
      <c r="I340" s="179"/>
      <c r="J340" s="179"/>
      <c r="K340" s="179"/>
      <c r="L340" s="179"/>
      <c r="M340" s="179"/>
      <c r="N340" s="179"/>
      <c r="O340" s="179"/>
      <c r="P340" s="179"/>
      <c r="Q340" s="179"/>
      <c r="R340" s="179"/>
      <c r="S340" s="179"/>
      <c r="T340" s="179"/>
      <c r="U340" s="181"/>
      <c r="AG340" s="131"/>
    </row>
    <row r="341" spans="1:33" s="185" customFormat="1">
      <c r="A341" s="603"/>
      <c r="B341" s="603"/>
      <c r="C341" s="603"/>
      <c r="D341" s="182"/>
      <c r="E341" s="598"/>
      <c r="F341" s="598"/>
      <c r="G341" s="598"/>
      <c r="H341" s="598"/>
      <c r="I341" s="598"/>
      <c r="J341" s="598"/>
      <c r="K341" s="598"/>
      <c r="L341" s="598"/>
      <c r="M341" s="598"/>
      <c r="N341" s="598"/>
      <c r="O341" s="598"/>
      <c r="P341" s="598"/>
      <c r="Q341" s="598"/>
      <c r="R341" s="598"/>
      <c r="S341" s="598"/>
      <c r="T341" s="598"/>
      <c r="U341" s="598"/>
      <c r="AG341" s="131"/>
    </row>
    <row r="342" spans="1:33" s="185" customFormat="1">
      <c r="A342" s="603"/>
      <c r="B342" s="603"/>
      <c r="C342" s="603"/>
      <c r="D342" s="197"/>
      <c r="E342" s="599"/>
      <c r="F342" s="599"/>
      <c r="G342" s="599"/>
      <c r="H342" s="599"/>
      <c r="I342" s="599"/>
      <c r="J342" s="599"/>
      <c r="K342" s="599"/>
      <c r="L342" s="599"/>
      <c r="M342" s="599"/>
      <c r="N342" s="599"/>
      <c r="O342" s="599"/>
      <c r="P342" s="599"/>
      <c r="Q342" s="599"/>
      <c r="R342" s="599"/>
      <c r="S342" s="599"/>
      <c r="T342" s="599"/>
      <c r="U342" s="599"/>
      <c r="AG342" s="131"/>
    </row>
    <row r="343" spans="1:33" s="185" customFormat="1">
      <c r="A343" s="186"/>
      <c r="B343" s="183"/>
      <c r="C343" s="187"/>
      <c r="D343" s="188"/>
      <c r="E343" s="597"/>
      <c r="F343" s="597"/>
      <c r="G343" s="597"/>
      <c r="H343" s="597"/>
      <c r="I343" s="597"/>
      <c r="J343" s="597"/>
      <c r="K343" s="597"/>
      <c r="L343" s="597"/>
      <c r="M343" s="597"/>
      <c r="N343" s="597"/>
      <c r="O343" s="597"/>
      <c r="P343" s="597"/>
      <c r="Q343" s="597"/>
      <c r="R343" s="597"/>
      <c r="S343" s="597"/>
      <c r="T343" s="597"/>
      <c r="U343" s="597"/>
      <c r="AG343" s="131"/>
    </row>
    <row r="344" spans="1:33" s="185" customFormat="1">
      <c r="A344" s="186"/>
      <c r="B344" s="183"/>
      <c r="C344" s="187"/>
      <c r="D344" s="188"/>
      <c r="E344" s="597"/>
      <c r="F344" s="597"/>
      <c r="G344" s="597"/>
      <c r="H344" s="597"/>
      <c r="I344" s="597"/>
      <c r="J344" s="597"/>
      <c r="K344" s="597"/>
      <c r="L344" s="597"/>
      <c r="M344" s="597"/>
      <c r="N344" s="597"/>
      <c r="O344" s="597"/>
      <c r="P344" s="597"/>
      <c r="Q344" s="597"/>
      <c r="R344" s="597"/>
      <c r="S344" s="597"/>
      <c r="T344" s="597"/>
      <c r="U344" s="597"/>
      <c r="AG344" s="131"/>
    </row>
    <row r="345" spans="1:33" s="185" customFormat="1">
      <c r="A345" s="186"/>
      <c r="B345" s="183"/>
      <c r="C345" s="187"/>
      <c r="D345" s="188"/>
      <c r="E345" s="597"/>
      <c r="F345" s="597"/>
      <c r="G345" s="597"/>
      <c r="H345" s="597"/>
      <c r="I345" s="597"/>
      <c r="J345" s="597"/>
      <c r="K345" s="597"/>
      <c r="L345" s="597"/>
      <c r="M345" s="597"/>
      <c r="N345" s="597"/>
      <c r="O345" s="597"/>
      <c r="P345" s="597"/>
      <c r="Q345" s="597"/>
      <c r="R345" s="597"/>
      <c r="S345" s="597"/>
      <c r="T345" s="597"/>
      <c r="U345" s="597"/>
      <c r="AG345" s="131"/>
    </row>
    <row r="346" spans="1:33" s="185" customFormat="1">
      <c r="A346" s="186"/>
      <c r="B346" s="183"/>
      <c r="C346" s="187"/>
      <c r="D346" s="198"/>
      <c r="E346" s="597"/>
      <c r="F346" s="597"/>
      <c r="G346" s="597"/>
      <c r="H346" s="597"/>
      <c r="I346" s="597"/>
      <c r="J346" s="597"/>
      <c r="K346" s="597"/>
      <c r="L346" s="597"/>
      <c r="M346" s="597"/>
      <c r="N346" s="597"/>
      <c r="O346" s="597"/>
      <c r="P346" s="597"/>
      <c r="Q346" s="597"/>
      <c r="R346" s="597"/>
      <c r="S346" s="597"/>
      <c r="T346" s="597"/>
      <c r="U346" s="597"/>
      <c r="AG346" s="131"/>
    </row>
    <row r="347" spans="1:33" s="185" customFormat="1">
      <c r="A347" s="186"/>
      <c r="B347" s="183"/>
      <c r="C347" s="187"/>
      <c r="D347" s="188"/>
      <c r="E347" s="597"/>
      <c r="F347" s="597"/>
      <c r="G347" s="597"/>
      <c r="H347" s="597"/>
      <c r="I347" s="597"/>
      <c r="J347" s="597"/>
      <c r="K347" s="597"/>
      <c r="L347" s="597"/>
      <c r="M347" s="597"/>
      <c r="N347" s="597"/>
      <c r="O347" s="597"/>
      <c r="P347" s="597"/>
      <c r="Q347" s="597"/>
      <c r="R347" s="597"/>
      <c r="S347" s="597"/>
      <c r="T347" s="597"/>
      <c r="U347" s="597"/>
      <c r="AG347" s="131"/>
    </row>
    <row r="349" spans="1:33" s="114" customFormat="1" ht="30" customHeight="1">
      <c r="A349" s="199"/>
      <c r="B349" s="594"/>
      <c r="C349" s="594"/>
      <c r="D349" s="200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55"/>
      <c r="AG349" s="131"/>
    </row>
    <row r="350" spans="1:33" s="112" customFormat="1">
      <c r="A350" s="201"/>
      <c r="B350" s="202"/>
      <c r="C350" s="201"/>
      <c r="D350" s="203"/>
      <c r="E350" s="150"/>
      <c r="F350" s="150"/>
      <c r="G350" s="150"/>
      <c r="H350" s="150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1"/>
      <c r="AG350" s="131"/>
    </row>
    <row r="351" spans="1:33" s="116" customFormat="1" ht="12.75" customHeight="1">
      <c r="A351" s="604"/>
      <c r="B351" s="604"/>
      <c r="C351" s="604"/>
      <c r="D351" s="204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1"/>
      <c r="AG351" s="131"/>
    </row>
    <row r="352" spans="1:33" s="116" customFormat="1">
      <c r="A352" s="604"/>
      <c r="B352" s="604"/>
      <c r="C352" s="604"/>
      <c r="D352" s="204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2"/>
      <c r="AG352" s="131"/>
    </row>
    <row r="353" spans="1:33" s="112" customFormat="1">
      <c r="A353" s="205"/>
      <c r="B353" s="206"/>
      <c r="C353" s="207"/>
      <c r="D353" s="206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65"/>
      <c r="AG353" s="131"/>
    </row>
    <row r="354" spans="1:33" s="112" customFormat="1">
      <c r="A354" s="205"/>
      <c r="B354" s="206"/>
      <c r="C354" s="207"/>
      <c r="D354" s="206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65"/>
      <c r="AG354" s="131"/>
    </row>
    <row r="355" spans="1:33" s="112" customFormat="1">
      <c r="A355" s="205"/>
      <c r="B355" s="206"/>
      <c r="C355" s="207"/>
      <c r="D355" s="206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65"/>
      <c r="AG355" s="131"/>
    </row>
    <row r="356" spans="1:33" s="112" customFormat="1">
      <c r="A356" s="205"/>
      <c r="B356" s="206"/>
      <c r="C356" s="207"/>
      <c r="D356" s="206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65"/>
      <c r="AG356" s="131"/>
    </row>
    <row r="357" spans="1:33" s="112" customFormat="1">
      <c r="A357" s="205"/>
      <c r="B357" s="206"/>
      <c r="C357" s="207"/>
      <c r="D357" s="206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65"/>
      <c r="AG357" s="131"/>
    </row>
    <row r="358" spans="1:33" s="112" customFormat="1">
      <c r="A358" s="205"/>
      <c r="B358" s="206"/>
      <c r="C358" s="207"/>
      <c r="D358" s="206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65"/>
      <c r="AG358" s="131"/>
    </row>
    <row r="359" spans="1:33" s="112" customFormat="1">
      <c r="A359" s="205"/>
      <c r="B359" s="206"/>
      <c r="C359" s="207"/>
      <c r="D359" s="206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65"/>
      <c r="AG359" s="131"/>
    </row>
    <row r="360" spans="1:33">
      <c r="B360" s="164"/>
    </row>
    <row r="361" spans="1:33" s="114" customFormat="1" ht="30" customHeight="1">
      <c r="A361" s="113"/>
      <c r="C361" s="113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55"/>
      <c r="AG361" s="131"/>
    </row>
    <row r="362" spans="1:33" s="112" customFormat="1">
      <c r="A362" s="117"/>
      <c r="C362" s="117"/>
      <c r="D362" s="150"/>
      <c r="E362" s="150"/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1"/>
      <c r="AG362" s="131"/>
    </row>
    <row r="363" spans="1:33" s="116" customFormat="1" ht="12.75" customHeight="1">
      <c r="A363" s="600"/>
      <c r="B363" s="600"/>
      <c r="C363" s="60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1"/>
      <c r="AG363" s="131"/>
    </row>
    <row r="364" spans="1:33" s="116" customFormat="1">
      <c r="A364" s="600"/>
      <c r="B364" s="600"/>
      <c r="C364" s="60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2"/>
      <c r="AG364" s="131"/>
    </row>
    <row r="365" spans="1:33" s="112" customFormat="1">
      <c r="A365" s="143"/>
      <c r="B365" s="125"/>
      <c r="C365" s="124"/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70"/>
      <c r="AG365" s="131"/>
    </row>
    <row r="366" spans="1:33" s="112" customFormat="1">
      <c r="A366" s="143"/>
      <c r="B366" s="125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  <c r="M366" s="125"/>
      <c r="N366" s="125"/>
      <c r="O366" s="125"/>
      <c r="P366" s="125"/>
      <c r="Q366" s="125"/>
      <c r="R366" s="125"/>
      <c r="S366" s="125"/>
      <c r="T366" s="125"/>
      <c r="U366" s="170"/>
      <c r="AG366" s="131"/>
    </row>
    <row r="367" spans="1:33" s="112" customFormat="1">
      <c r="A367" s="134"/>
      <c r="B367" s="130"/>
      <c r="C367" s="129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65"/>
      <c r="AG367" s="131"/>
    </row>
    <row r="368" spans="1:33" s="112" customFormat="1">
      <c r="A368" s="134"/>
      <c r="B368" s="130"/>
      <c r="C368" s="129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65"/>
      <c r="AG368" s="131"/>
    </row>
    <row r="369" spans="1:33" s="112" customFormat="1">
      <c r="A369" s="134"/>
      <c r="B369" s="130"/>
      <c r="C369" s="129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65"/>
      <c r="AG369" s="131"/>
    </row>
    <row r="370" spans="1:33" s="112" customFormat="1">
      <c r="A370" s="143"/>
      <c r="B370" s="125"/>
      <c r="C370" s="124"/>
      <c r="D370" s="125"/>
      <c r="E370" s="125"/>
      <c r="F370" s="125"/>
      <c r="G370" s="125"/>
      <c r="H370" s="125"/>
      <c r="I370" s="125"/>
      <c r="J370" s="125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  <c r="U370" s="170"/>
      <c r="AG370" s="131"/>
    </row>
    <row r="371" spans="1:33" s="112" customFormat="1">
      <c r="A371" s="134"/>
      <c r="B371" s="130"/>
      <c r="C371" s="129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65"/>
      <c r="AG371" s="131"/>
    </row>
    <row r="372" spans="1:33" s="112" customFormat="1">
      <c r="A372" s="134"/>
      <c r="B372" s="130"/>
      <c r="C372" s="129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65"/>
      <c r="AG372" s="131"/>
    </row>
    <row r="373" spans="1:33" s="112" customFormat="1">
      <c r="A373" s="134"/>
      <c r="B373" s="130"/>
      <c r="C373" s="129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65"/>
      <c r="AG373" s="131"/>
    </row>
    <row r="374" spans="1:33" s="112" customFormat="1">
      <c r="A374" s="143"/>
      <c r="B374" s="125"/>
      <c r="C374" s="124"/>
      <c r="D374" s="125"/>
      <c r="E374" s="125"/>
      <c r="F374" s="125"/>
      <c r="G374" s="125"/>
      <c r="H374" s="125"/>
      <c r="I374" s="125"/>
      <c r="J374" s="125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  <c r="U374" s="170"/>
      <c r="AG374" s="131"/>
    </row>
    <row r="375" spans="1:33" s="112" customFormat="1">
      <c r="A375" s="134"/>
      <c r="B375" s="130"/>
      <c r="C375" s="129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65"/>
      <c r="AG375" s="131"/>
    </row>
    <row r="376" spans="1:33" s="112" customFormat="1">
      <c r="A376" s="134"/>
      <c r="B376" s="130"/>
      <c r="C376" s="129"/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65"/>
      <c r="AG376" s="131"/>
    </row>
    <row r="377" spans="1:33" s="112" customFormat="1">
      <c r="A377" s="134"/>
      <c r="B377" s="130"/>
      <c r="C377" s="129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65"/>
      <c r="AG377" s="131"/>
    </row>
    <row r="378" spans="1:33" s="112" customFormat="1">
      <c r="A378" s="134"/>
      <c r="B378" s="130"/>
      <c r="C378" s="129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65"/>
      <c r="AG378" s="131"/>
    </row>
    <row r="379" spans="1:33" s="112" customFormat="1">
      <c r="A379" s="143"/>
      <c r="B379" s="125"/>
      <c r="C379" s="124"/>
      <c r="D379" s="125"/>
      <c r="E379" s="125"/>
      <c r="F379" s="125"/>
      <c r="G379" s="125"/>
      <c r="H379" s="125"/>
      <c r="I379" s="125"/>
      <c r="J379" s="125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  <c r="U379" s="170"/>
      <c r="AG379" s="131"/>
    </row>
    <row r="380" spans="1:33" s="112" customFormat="1">
      <c r="A380" s="134"/>
      <c r="B380" s="130"/>
      <c r="C380" s="129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65"/>
      <c r="AG380" s="131"/>
    </row>
    <row r="381" spans="1:33" s="112" customFormat="1">
      <c r="A381" s="143"/>
      <c r="B381" s="125"/>
      <c r="C381" s="124"/>
      <c r="D381" s="125"/>
      <c r="E381" s="125"/>
      <c r="F381" s="125"/>
      <c r="G381" s="125"/>
      <c r="H381" s="125"/>
      <c r="I381" s="125"/>
      <c r="J381" s="125"/>
      <c r="K381" s="125"/>
      <c r="L381" s="125"/>
      <c r="M381" s="125"/>
      <c r="N381" s="125"/>
      <c r="O381" s="125"/>
      <c r="P381" s="125"/>
      <c r="Q381" s="125"/>
      <c r="R381" s="125"/>
      <c r="S381" s="125"/>
      <c r="T381" s="125"/>
      <c r="U381" s="170"/>
      <c r="AG381" s="131"/>
    </row>
    <row r="382" spans="1:33" s="112" customFormat="1">
      <c r="A382" s="134"/>
      <c r="B382" s="130"/>
      <c r="C382" s="129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65"/>
      <c r="AG382" s="131"/>
    </row>
    <row r="383" spans="1:33" s="112" customFormat="1">
      <c r="A383" s="143"/>
      <c r="B383" s="125"/>
      <c r="C383" s="124"/>
      <c r="D383" s="125"/>
      <c r="E383" s="125"/>
      <c r="F383" s="125"/>
      <c r="G383" s="125"/>
      <c r="H383" s="125"/>
      <c r="I383" s="125"/>
      <c r="J383" s="125"/>
      <c r="K383" s="125"/>
      <c r="L383" s="125"/>
      <c r="M383" s="125"/>
      <c r="N383" s="125"/>
      <c r="O383" s="125"/>
      <c r="P383" s="125"/>
      <c r="Q383" s="125"/>
      <c r="R383" s="125"/>
      <c r="S383" s="125"/>
      <c r="T383" s="125"/>
      <c r="U383" s="170"/>
      <c r="AG383" s="131"/>
    </row>
    <row r="384" spans="1:33" s="112" customFormat="1">
      <c r="A384" s="143"/>
      <c r="B384" s="125"/>
      <c r="C384" s="124"/>
      <c r="D384" s="125"/>
      <c r="E384" s="125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70"/>
      <c r="AG384" s="131"/>
    </row>
    <row r="385" spans="1:33">
      <c r="B385" s="164"/>
    </row>
    <row r="386" spans="1:33" s="114" customFormat="1" ht="30" customHeight="1">
      <c r="A386" s="113"/>
      <c r="C386" s="113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55"/>
      <c r="AG386" s="131"/>
    </row>
    <row r="387" spans="1:33" s="112" customFormat="1">
      <c r="A387" s="117"/>
      <c r="C387" s="117"/>
      <c r="D387" s="150"/>
      <c r="E387" s="150"/>
      <c r="F387" s="150"/>
      <c r="G387" s="150"/>
      <c r="H387" s="150"/>
      <c r="I387" s="150"/>
      <c r="J387" s="150"/>
      <c r="K387" s="150"/>
      <c r="L387" s="150"/>
      <c r="M387" s="150"/>
      <c r="N387" s="150"/>
      <c r="O387" s="150"/>
      <c r="P387" s="150"/>
      <c r="Q387" s="150"/>
      <c r="R387" s="150"/>
      <c r="S387" s="150"/>
      <c r="T387" s="150"/>
      <c r="U387" s="151"/>
      <c r="AG387" s="131"/>
    </row>
    <row r="388" spans="1:33" s="116" customFormat="1" ht="12.75" customHeight="1">
      <c r="A388" s="600"/>
      <c r="B388" s="600"/>
      <c r="C388" s="60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1"/>
      <c r="AG388" s="131"/>
    </row>
    <row r="389" spans="1:33" s="116" customFormat="1">
      <c r="A389" s="600"/>
      <c r="B389" s="600"/>
      <c r="C389" s="600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2"/>
      <c r="AG389" s="131"/>
    </row>
    <row r="390" spans="1:33" s="112" customFormat="1">
      <c r="A390" s="143"/>
      <c r="B390" s="125"/>
      <c r="C390" s="124"/>
      <c r="D390" s="125"/>
      <c r="E390" s="125"/>
      <c r="F390" s="125"/>
      <c r="G390" s="125"/>
      <c r="H390" s="125"/>
      <c r="I390" s="125"/>
      <c r="J390" s="125"/>
      <c r="K390" s="125"/>
      <c r="L390" s="125"/>
      <c r="M390" s="125"/>
      <c r="N390" s="125"/>
      <c r="O390" s="125"/>
      <c r="P390" s="125"/>
      <c r="Q390" s="125"/>
      <c r="R390" s="125"/>
      <c r="S390" s="125"/>
      <c r="T390" s="125"/>
      <c r="U390" s="170"/>
      <c r="AG390" s="131"/>
    </row>
    <row r="391" spans="1:33" s="112" customFormat="1">
      <c r="A391" s="134"/>
      <c r="B391" s="130"/>
      <c r="C391" s="129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65"/>
      <c r="AG391" s="131"/>
    </row>
    <row r="392" spans="1:33" s="112" customFormat="1">
      <c r="A392" s="134"/>
      <c r="B392" s="130"/>
      <c r="C392" s="129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65"/>
      <c r="AG392" s="131"/>
    </row>
    <row r="393" spans="1:33" s="112" customFormat="1">
      <c r="A393" s="134"/>
      <c r="B393" s="130"/>
      <c r="C393" s="129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65"/>
      <c r="AG393" s="131"/>
    </row>
    <row r="394" spans="1:33" s="112" customFormat="1">
      <c r="A394" s="134"/>
      <c r="B394" s="130"/>
      <c r="C394" s="129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65"/>
      <c r="AG394" s="131"/>
    </row>
    <row r="395" spans="1:33" s="112" customFormat="1">
      <c r="A395" s="143"/>
      <c r="B395" s="125"/>
      <c r="C395" s="124"/>
      <c r="D395" s="125"/>
      <c r="E395" s="125"/>
      <c r="F395" s="125"/>
      <c r="G395" s="125"/>
      <c r="H395" s="125"/>
      <c r="I395" s="125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70"/>
      <c r="AG395" s="131"/>
    </row>
    <row r="396" spans="1:33" s="112" customFormat="1">
      <c r="A396" s="134"/>
      <c r="B396" s="130"/>
      <c r="C396" s="129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65"/>
      <c r="AG396" s="131"/>
    </row>
    <row r="397" spans="1:33" s="112" customFormat="1">
      <c r="A397" s="134"/>
      <c r="B397" s="130"/>
      <c r="C397" s="129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65"/>
      <c r="AG397" s="131"/>
    </row>
    <row r="398" spans="1:33" s="112" customFormat="1">
      <c r="A398" s="134"/>
      <c r="B398" s="130"/>
      <c r="C398" s="129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65"/>
      <c r="AG398" s="131"/>
    </row>
    <row r="399" spans="1:33" s="112" customFormat="1">
      <c r="A399" s="134"/>
      <c r="B399" s="130"/>
      <c r="C399" s="129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65"/>
      <c r="AG399" s="131"/>
    </row>
    <row r="400" spans="1:33" s="112" customFormat="1">
      <c r="A400" s="134"/>
      <c r="B400" s="130"/>
      <c r="C400" s="129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65"/>
      <c r="AG400" s="131"/>
    </row>
    <row r="401" spans="1:33" s="112" customFormat="1">
      <c r="A401" s="143"/>
      <c r="B401" s="125"/>
      <c r="C401" s="124"/>
      <c r="D401" s="208"/>
      <c r="E401" s="125"/>
      <c r="F401" s="125"/>
      <c r="G401" s="125"/>
      <c r="H401" s="125"/>
      <c r="I401" s="125"/>
      <c r="J401" s="125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70"/>
      <c r="AG401" s="131"/>
    </row>
    <row r="402" spans="1:33">
      <c r="B402" s="164"/>
    </row>
    <row r="403" spans="1:33">
      <c r="A403" s="117"/>
      <c r="B403" s="112"/>
      <c r="C403" s="117"/>
      <c r="D403" s="150"/>
    </row>
    <row r="404" spans="1:33">
      <c r="A404" s="600"/>
      <c r="B404" s="600"/>
      <c r="C404" s="600"/>
      <c r="D404" s="120"/>
    </row>
    <row r="405" spans="1:33">
      <c r="A405" s="600"/>
      <c r="B405" s="600"/>
      <c r="C405" s="600"/>
      <c r="D405" s="120"/>
    </row>
    <row r="406" spans="1:33">
      <c r="A406" s="134"/>
      <c r="B406" s="130"/>
      <c r="C406" s="129"/>
      <c r="D406" s="130"/>
    </row>
    <row r="407" spans="1:33">
      <c r="A407" s="134"/>
      <c r="B407" s="130"/>
      <c r="C407" s="129"/>
      <c r="D407" s="130"/>
    </row>
    <row r="408" spans="1:33">
      <c r="A408" s="134"/>
      <c r="B408" s="130"/>
      <c r="C408" s="129"/>
      <c r="D408" s="130"/>
    </row>
    <row r="409" spans="1:33">
      <c r="A409" s="134"/>
      <c r="B409" s="130"/>
      <c r="C409" s="129"/>
      <c r="D409" s="130"/>
    </row>
    <row r="410" spans="1:33">
      <c r="A410" s="134"/>
      <c r="B410" s="130"/>
      <c r="C410" s="129"/>
      <c r="D410" s="130"/>
    </row>
    <row r="461" spans="2:2">
      <c r="B461" s="164"/>
    </row>
    <row r="462" spans="2:2">
      <c r="B462" s="164"/>
    </row>
    <row r="463" spans="2:2">
      <c r="B463" s="164"/>
    </row>
    <row r="464" spans="2:2">
      <c r="B464" s="164"/>
    </row>
    <row r="465" spans="2:2">
      <c r="B465" s="164"/>
    </row>
    <row r="466" spans="2:2">
      <c r="B466" s="164"/>
    </row>
    <row r="467" spans="2:2">
      <c r="B467" s="164"/>
    </row>
    <row r="468" spans="2:2">
      <c r="B468" s="164"/>
    </row>
    <row r="469" spans="2:2">
      <c r="B469" s="164"/>
    </row>
    <row r="470" spans="2:2">
      <c r="B470" s="164"/>
    </row>
    <row r="471" spans="2:2">
      <c r="B471" s="164"/>
    </row>
    <row r="472" spans="2:2">
      <c r="B472" s="164"/>
    </row>
    <row r="473" spans="2:2">
      <c r="B473" s="164"/>
    </row>
    <row r="474" spans="2:2">
      <c r="B474" s="164"/>
    </row>
    <row r="475" spans="2:2">
      <c r="B475" s="164"/>
    </row>
    <row r="476" spans="2:2">
      <c r="B476" s="164"/>
    </row>
    <row r="477" spans="2:2">
      <c r="B477" s="164"/>
    </row>
    <row r="478" spans="2:2">
      <c r="B478" s="164"/>
    </row>
    <row r="479" spans="2:2">
      <c r="B479" s="164"/>
    </row>
    <row r="480" spans="2:2">
      <c r="B480" s="164"/>
    </row>
    <row r="481" spans="2:2">
      <c r="B481" s="164"/>
    </row>
    <row r="482" spans="2:2">
      <c r="B482" s="164"/>
    </row>
    <row r="483" spans="2:2">
      <c r="B483" s="164"/>
    </row>
    <row r="484" spans="2:2">
      <c r="B484" s="164"/>
    </row>
    <row r="485" spans="2:2">
      <c r="B485" s="164"/>
    </row>
    <row r="486" spans="2:2">
      <c r="B486" s="164"/>
    </row>
    <row r="487" spans="2:2">
      <c r="B487" s="164"/>
    </row>
    <row r="488" spans="2:2">
      <c r="B488" s="164"/>
    </row>
    <row r="489" spans="2:2">
      <c r="B489" s="164"/>
    </row>
    <row r="490" spans="2:2">
      <c r="B490" s="164"/>
    </row>
    <row r="491" spans="2:2">
      <c r="B491" s="164"/>
    </row>
    <row r="492" spans="2:2">
      <c r="B492" s="164"/>
    </row>
    <row r="493" spans="2:2">
      <c r="B493" s="164"/>
    </row>
    <row r="494" spans="2:2">
      <c r="B494" s="164"/>
    </row>
    <row r="495" spans="2:2">
      <c r="B495" s="164"/>
    </row>
    <row r="496" spans="2:2">
      <c r="B496" s="164"/>
    </row>
    <row r="497" spans="2:2">
      <c r="B497" s="164"/>
    </row>
    <row r="498" spans="2:2">
      <c r="B498" s="164"/>
    </row>
    <row r="499" spans="2:2">
      <c r="B499" s="164"/>
    </row>
    <row r="500" spans="2:2">
      <c r="B500" s="164"/>
    </row>
    <row r="501" spans="2:2">
      <c r="B501" s="164"/>
    </row>
    <row r="502" spans="2:2">
      <c r="B502" s="164"/>
    </row>
    <row r="503" spans="2:2">
      <c r="B503" s="164"/>
    </row>
    <row r="504" spans="2:2">
      <c r="B504" s="164"/>
    </row>
    <row r="505" spans="2:2">
      <c r="B505" s="164"/>
    </row>
    <row r="506" spans="2:2">
      <c r="B506" s="164"/>
    </row>
    <row r="507" spans="2:2">
      <c r="B507" s="164"/>
    </row>
    <row r="508" spans="2:2">
      <c r="B508" s="164"/>
    </row>
    <row r="509" spans="2:2">
      <c r="B509" s="164"/>
    </row>
    <row r="510" spans="2:2">
      <c r="B510" s="164"/>
    </row>
    <row r="511" spans="2:2">
      <c r="B511" s="164"/>
    </row>
    <row r="512" spans="2:2">
      <c r="B512" s="164"/>
    </row>
    <row r="513" spans="2:2">
      <c r="B513" s="164"/>
    </row>
    <row r="514" spans="2:2">
      <c r="B514" s="164"/>
    </row>
    <row r="515" spans="2:2">
      <c r="B515" s="164"/>
    </row>
    <row r="516" spans="2:2">
      <c r="B516" s="164"/>
    </row>
    <row r="517" spans="2:2">
      <c r="B517" s="164"/>
    </row>
    <row r="518" spans="2:2">
      <c r="B518" s="164"/>
    </row>
    <row r="519" spans="2:2">
      <c r="B519" s="164"/>
    </row>
    <row r="520" spans="2:2">
      <c r="B520" s="164"/>
    </row>
    <row r="521" spans="2:2">
      <c r="B521" s="164"/>
    </row>
    <row r="522" spans="2:2">
      <c r="B522" s="164"/>
    </row>
    <row r="523" spans="2:2">
      <c r="B523" s="164"/>
    </row>
    <row r="524" spans="2:2">
      <c r="B524" s="164"/>
    </row>
    <row r="525" spans="2:2">
      <c r="B525" s="164"/>
    </row>
    <row r="526" spans="2:2">
      <c r="B526" s="164"/>
    </row>
    <row r="527" spans="2:2">
      <c r="B527" s="164"/>
    </row>
    <row r="528" spans="2:2">
      <c r="B528" s="164"/>
    </row>
    <row r="529" spans="2:2">
      <c r="B529" s="164"/>
    </row>
    <row r="530" spans="2:2">
      <c r="B530" s="164"/>
    </row>
    <row r="531" spans="2:2">
      <c r="B531" s="164"/>
    </row>
    <row r="532" spans="2:2">
      <c r="B532" s="164"/>
    </row>
    <row r="533" spans="2:2">
      <c r="B533" s="164"/>
    </row>
    <row r="534" spans="2:2">
      <c r="B534" s="164"/>
    </row>
    <row r="535" spans="2:2">
      <c r="B535" s="164"/>
    </row>
    <row r="536" spans="2:2">
      <c r="B536" s="164"/>
    </row>
    <row r="537" spans="2:2">
      <c r="B537" s="164"/>
    </row>
    <row r="538" spans="2:2">
      <c r="B538" s="164"/>
    </row>
    <row r="539" spans="2:2">
      <c r="B539" s="164"/>
    </row>
    <row r="540" spans="2:2">
      <c r="B540" s="164"/>
    </row>
    <row r="541" spans="2:2">
      <c r="B541" s="164"/>
    </row>
    <row r="542" spans="2:2">
      <c r="B542" s="164"/>
    </row>
    <row r="543" spans="2:2">
      <c r="B543" s="164"/>
    </row>
    <row r="544" spans="2:2">
      <c r="B544" s="164"/>
    </row>
    <row r="545" spans="2:2">
      <c r="B545" s="164"/>
    </row>
    <row r="546" spans="2:2">
      <c r="B546" s="164"/>
    </row>
    <row r="547" spans="2:2">
      <c r="B547" s="164"/>
    </row>
    <row r="548" spans="2:2">
      <c r="B548" s="164"/>
    </row>
    <row r="549" spans="2:2">
      <c r="B549" s="164"/>
    </row>
    <row r="550" spans="2:2">
      <c r="B550" s="164"/>
    </row>
    <row r="551" spans="2:2">
      <c r="B551" s="164"/>
    </row>
    <row r="552" spans="2:2">
      <c r="B552" s="164"/>
    </row>
    <row r="553" spans="2:2">
      <c r="B553" s="164"/>
    </row>
    <row r="554" spans="2:2">
      <c r="B554" s="164"/>
    </row>
    <row r="555" spans="2:2">
      <c r="B555" s="164"/>
    </row>
    <row r="556" spans="2:2">
      <c r="B556" s="164"/>
    </row>
    <row r="557" spans="2:2">
      <c r="B557" s="164"/>
    </row>
    <row r="558" spans="2:2">
      <c r="B558" s="164"/>
    </row>
    <row r="559" spans="2:2">
      <c r="B559" s="164"/>
    </row>
    <row r="560" spans="2:2">
      <c r="B560" s="164"/>
    </row>
    <row r="561" spans="2:2">
      <c r="B561" s="164"/>
    </row>
  </sheetData>
  <customSheetViews>
    <customSheetView guid="{16374D14-0256-4910-839F-6D5897BE7288}" showPageBreaks="1" printArea="1" state="hidden" view="pageBreakPreview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1"/>
      <headerFooter alignWithMargins="0">
        <oddHeader>&amp;A</oddHeader>
        <oddFooter>Przygotował(a) Korneliusz Pylak &amp;D&amp;RStrona &amp;P</oddFooter>
      </headerFooter>
    </customSheetView>
    <customSheetView guid="{89C05D0E-4FF7-4693-AD27-7EAF85529956}" showPageBreaks="1" printArea="1" state="hidden" view="pageBreakPreview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2"/>
      <headerFooter alignWithMargins="0">
        <oddHeader>&amp;A</oddHeader>
        <oddFooter>Przygotował(a) Korneliusz Pylak &amp;D&amp;RStrona &amp;P</oddFooter>
      </headerFooter>
    </customSheetView>
    <customSheetView guid="{0CF6CE1B-9FE7-4552-BA42-F0FE5F10A4B1}" showPageBreaks="1" printArea="1" view="pageBreakPreview">
      <selection activeCell="AI22" sqref="AI22"/>
      <rowBreaks count="3" manualBreakCount="3">
        <brk id="87" max="32" man="1"/>
        <brk id="156" max="32" man="1"/>
        <brk id="272" max="32" man="1"/>
      </rowBreaks>
      <colBreaks count="1" manualBreakCount="1">
        <brk id="21" max="1048575" man="1"/>
      </colBreaks>
      <pageMargins left="0.57999999999999996" right="0.57999999999999996" top="0.45" bottom="0.54" header="0.31" footer="0.36"/>
      <pageSetup paperSize="9" scale="44" fitToHeight="5" orientation="landscape" r:id="rId3"/>
      <headerFooter alignWithMargins="0">
        <oddHeader>&amp;A</oddHeader>
        <oddFooter>Przygotował(a) Korneliusz Pylak &amp;D&amp;RStrona &amp;P</oddFooter>
      </headerFooter>
    </customSheetView>
    <customSheetView guid="{DD16428E-FF7C-4F94-B8D8-9AF1FD599F85}" showPageBreaks="1" printArea="1" view="pageBreakPreview" topLeftCell="A85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4"/>
      <headerFooter alignWithMargins="0">
        <oddHeader>&amp;A</oddHeader>
        <oddFooter>Przygotował(a) Korneliusz Pylak &amp;D&amp;RStrona &amp;P</oddFooter>
      </headerFooter>
    </customSheetView>
    <customSheetView guid="{4602E273-8A89-481D-9FEF-5E03366F9612}" showPageBreaks="1" printArea="1" view="pageBreakPreview">
      <selection activeCell="D348" sqref="D348:T348"/>
      <rowBreaks count="3" manualBreakCount="3">
        <brk id="87" max="32" man="1"/>
        <brk id="156" max="32" man="1"/>
        <brk id="272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5"/>
      <headerFooter alignWithMargins="0">
        <oddHeader>&amp;A</oddHeader>
        <oddFooter>Przygotował(a) Korneliusz Pylak &amp;D&amp;RStrona &amp;P</oddFooter>
      </headerFooter>
    </customSheetView>
    <customSheetView guid="{1B48A8A8-AC0A-4254-81F0-806E07344756}" showPageBreaks="1" printArea="1" view="pageBreakPreview" topLeftCell="A85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6"/>
      <headerFooter alignWithMargins="0">
        <oddHeader>&amp;A</oddHeader>
        <oddFooter>Przygotował(a) Korneliusz Pylak &amp;D&amp;RStrona &amp;P</oddFooter>
      </headerFooter>
    </customSheetView>
    <customSheetView guid="{44FDA411-0A31-4887-B721-52473876CE2E}" showPageBreaks="1" printArea="1" state="hidden" view="pageBreakPreview">
      <selection activeCell="E114" sqref="E114"/>
      <rowBreaks count="3" manualBreakCount="3">
        <brk id="87" max="32" man="1"/>
        <brk id="166" max="32" man="1"/>
        <brk id="280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7"/>
      <headerFooter alignWithMargins="0">
        <oddHeader>&amp;A</oddHeader>
        <oddFooter>Przygotował(a) Korneliusz Pylak &amp;D&amp;RStrona &amp;P</oddFooter>
      </headerFooter>
    </customSheetView>
    <customSheetView guid="{291C328B-992B-494F-81D4-E8D3977E68B7}" showPageBreaks="1" printArea="1" view="pageBreakPreview" topLeftCell="A118">
      <selection activeCell="B97" sqref="B97"/>
      <rowBreaks count="4" manualBreakCount="4">
        <brk id="144" max="32" man="1"/>
        <brk id="246" max="32" man="1"/>
        <brk id="260" max="32" man="1"/>
        <brk id="355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8"/>
      <headerFooter alignWithMargins="0">
        <oddHeader>&amp;A</oddHeader>
        <oddFooter>Przygotował(a) Korneliusz Pylak &amp;D&amp;RStrona &amp;P</oddFooter>
      </headerFooter>
    </customSheetView>
    <customSheetView guid="{BD6625AC-A2A3-4530-8F78-E5E3BD32F4DB}" showPageBreaks="1" printArea="1" view="pageBreakPreview">
      <selection activeCell="D348" sqref="D348:T348"/>
      <rowBreaks count="3" manualBreakCount="3">
        <brk id="87" max="32" man="1"/>
        <brk id="156" max="32" man="1"/>
        <brk id="272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9"/>
      <headerFooter alignWithMargins="0">
        <oddHeader>&amp;A</oddHeader>
        <oddFooter>Przygotował(a) Korneliusz Pylak &amp;D&amp;RStrona &amp;P</oddFooter>
      </headerFooter>
    </customSheetView>
    <customSheetView guid="{23CCA949-FA54-4E12-8FF4-17C661F86A72}" showPageBreaks="1" printArea="1" view="pageBreakPreview" topLeftCell="A295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10"/>
      <headerFooter alignWithMargins="0">
        <oddHeader>&amp;A</oddHeader>
        <oddFooter>Przygotował(a) Korneliusz Pylak &amp;D&amp;RStrona &amp;P</oddFooter>
      </headerFooter>
    </customSheetView>
    <customSheetView guid="{F85C6F35-926A-4312-ADCC-3297BB731425}" showPageBreaks="1" printArea="1" view="pageBreakPreview" topLeftCell="A46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11"/>
      <headerFooter alignWithMargins="0">
        <oddHeader>&amp;A</oddHeader>
        <oddFooter>Przygotował(a) Korneliusz Pylak &amp;D&amp;RStrona &amp;P</oddFooter>
      </headerFooter>
    </customSheetView>
    <customSheetView guid="{336239F0-F69E-4BD8-BEB4-8D802C61D0ED}" showPageBreaks="1" printArea="1" state="hidden" view="pageBreakPreview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12"/>
      <headerFooter alignWithMargins="0">
        <oddHeader>&amp;A</oddHeader>
        <oddFooter>Przygotował(a) Korneliusz Pylak &amp;D&amp;RStrona &amp;P</oddFooter>
      </headerFooter>
    </customSheetView>
  </customSheetViews>
  <mergeCells count="82">
    <mergeCell ref="A404:A405"/>
    <mergeCell ref="B404:B405"/>
    <mergeCell ref="C404:C405"/>
    <mergeCell ref="C351:C352"/>
    <mergeCell ref="B363:B364"/>
    <mergeCell ref="C363:C364"/>
    <mergeCell ref="A351:A352"/>
    <mergeCell ref="B351:B352"/>
    <mergeCell ref="A363:A364"/>
    <mergeCell ref="B89:I89"/>
    <mergeCell ref="B106:I106"/>
    <mergeCell ref="B123:I123"/>
    <mergeCell ref="C125:C126"/>
    <mergeCell ref="A141:A142"/>
    <mergeCell ref="B141:B142"/>
    <mergeCell ref="C141:C142"/>
    <mergeCell ref="A108:A109"/>
    <mergeCell ref="A125:A126"/>
    <mergeCell ref="B108:B109"/>
    <mergeCell ref="C108:C109"/>
    <mergeCell ref="B125:B126"/>
    <mergeCell ref="B139:I139"/>
    <mergeCell ref="A3:A4"/>
    <mergeCell ref="A34:A35"/>
    <mergeCell ref="B34:B35"/>
    <mergeCell ref="C34:C35"/>
    <mergeCell ref="B3:B4"/>
    <mergeCell ref="C3:C4"/>
    <mergeCell ref="A59:A60"/>
    <mergeCell ref="B59:B60"/>
    <mergeCell ref="C59:C60"/>
    <mergeCell ref="A388:A389"/>
    <mergeCell ref="B388:B389"/>
    <mergeCell ref="C388:C389"/>
    <mergeCell ref="A248:A249"/>
    <mergeCell ref="B248:B249"/>
    <mergeCell ref="C248:C249"/>
    <mergeCell ref="A235:A236"/>
    <mergeCell ref="A91:A92"/>
    <mergeCell ref="A80:A81"/>
    <mergeCell ref="B80:B81"/>
    <mergeCell ref="C80:C81"/>
    <mergeCell ref="B91:B92"/>
    <mergeCell ref="C91:C92"/>
    <mergeCell ref="A332:A333"/>
    <mergeCell ref="B332:B333"/>
    <mergeCell ref="C332:C333"/>
    <mergeCell ref="A341:A342"/>
    <mergeCell ref="B341:B342"/>
    <mergeCell ref="C341:C342"/>
    <mergeCell ref="A275:A276"/>
    <mergeCell ref="B275:B276"/>
    <mergeCell ref="C275:C276"/>
    <mergeCell ref="B271:L271"/>
    <mergeCell ref="B155:I155"/>
    <mergeCell ref="B171:I171"/>
    <mergeCell ref="A157:A158"/>
    <mergeCell ref="B157:B158"/>
    <mergeCell ref="C157:C158"/>
    <mergeCell ref="A173:A174"/>
    <mergeCell ref="B173:B174"/>
    <mergeCell ref="C173:C174"/>
    <mergeCell ref="A189:A190"/>
    <mergeCell ref="B189:B190"/>
    <mergeCell ref="C189:C190"/>
    <mergeCell ref="A215:A216"/>
    <mergeCell ref="B349:C349"/>
    <mergeCell ref="B273:C273"/>
    <mergeCell ref="B213:D213"/>
    <mergeCell ref="B233:F233"/>
    <mergeCell ref="B246:K246"/>
    <mergeCell ref="E345:U345"/>
    <mergeCell ref="E341:U341"/>
    <mergeCell ref="E342:U342"/>
    <mergeCell ref="E343:U343"/>
    <mergeCell ref="B215:B216"/>
    <mergeCell ref="C215:C216"/>
    <mergeCell ref="E346:U346"/>
    <mergeCell ref="E347:U347"/>
    <mergeCell ref="E344:U344"/>
    <mergeCell ref="C235:C236"/>
    <mergeCell ref="B235:B236"/>
  </mergeCells>
  <phoneticPr fontId="3" type="noConversion"/>
  <dataValidations count="1">
    <dataValidation allowBlank="1" showInputMessage="1" showErrorMessage="1" promptTitle="Uwaga generalna do Formularza" prompt="Niniejszy formularz jest jedynie formularzem przykładowym i uniwersalnym, który można rozbudowywać, zmieniać, niewypełniać we wszystkich miejscach itd. Należy oczywiście na nim rozpoczynać pracę analityczną, ale sposób zmiany zależy od rodzaju projektu." sqref="A1"/>
  </dataValidations>
  <pageMargins left="0.57999999999999996" right="0.57999999999999996" top="0.45" bottom="0.54" header="0.31" footer="0.36"/>
  <pageSetup paperSize="9" scale="44" fitToHeight="5" orientation="landscape" r:id="rId13"/>
  <headerFooter alignWithMargins="0">
    <oddHeader>&amp;A</oddHeader>
    <oddFooter>Przygotował(a) Korneliusz Pylak &amp;D&amp;RStrona &amp;P</oddFooter>
  </headerFooter>
  <rowBreaks count="5" manualBreakCount="5">
    <brk id="87" max="32" man="1"/>
    <brk id="156" max="32" man="1"/>
    <brk id="258" max="32" man="1"/>
    <brk id="272" max="32" man="1"/>
    <brk id="367" max="32" man="1"/>
  </rowBreaks>
  <colBreaks count="1" manualBreakCount="1">
    <brk id="21" max="359" man="1"/>
  </colBreaks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5</vt:i4>
      </vt:variant>
    </vt:vector>
  </HeadingPairs>
  <TitlesOfParts>
    <vt:vector size="14" baseType="lpstr">
      <vt:lpstr>Dane</vt:lpstr>
      <vt:lpstr>Przychody i koszty</vt:lpstr>
      <vt:lpstr>Obliczenia</vt:lpstr>
      <vt:lpstr>Obliczenia dodatkowe</vt:lpstr>
      <vt:lpstr>...</vt:lpstr>
      <vt:lpstr>....</vt:lpstr>
      <vt:lpstr>..</vt:lpstr>
      <vt:lpstr>.</vt:lpstr>
      <vt:lpstr>arkusz</vt:lpstr>
      <vt:lpstr>'....'!Obszar_wydruku</vt:lpstr>
      <vt:lpstr>arkusz!Obszar_wydruku</vt:lpstr>
      <vt:lpstr>Dane!Obszar_wydruku</vt:lpstr>
      <vt:lpstr>Obliczenia!Obszar_wydruku</vt:lpstr>
      <vt:lpstr>'Obliczenia dodatkowe'!Obszar_wydruku</vt:lpstr>
    </vt:vector>
  </TitlesOfParts>
  <Company>PSDB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do analizy finansowo-ekonomicznej</dc:title>
  <dc:creator>Korneliusz Pylak</dc:creator>
  <cp:lastModifiedBy>agierlik</cp:lastModifiedBy>
  <cp:lastPrinted>2016-11-15T09:36:21Z</cp:lastPrinted>
  <dcterms:created xsi:type="dcterms:W3CDTF">2007-04-25T13:25:36Z</dcterms:created>
  <dcterms:modified xsi:type="dcterms:W3CDTF">2017-01-23T12:43:54Z</dcterms:modified>
</cp:coreProperties>
</file>