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50" windowWidth="20115" windowHeight="7995" activeTab="1"/>
  </bookViews>
  <sheets>
    <sheet name="2016" sheetId="1" r:id="rId1"/>
    <sheet name="2017" sheetId="5" r:id="rId2"/>
  </sheets>
  <definedNames>
    <definedName name="_xlnm.Print_Area" localSheetId="0">'2016'!$A$2:$O$25</definedName>
    <definedName name="_xlnm.Print_Area" localSheetId="1">'2017'!$A$1:$O$26</definedName>
  </definedNames>
  <calcPr calcId="125725"/>
</workbook>
</file>

<file path=xl/calcChain.xml><?xml version="1.0" encoding="utf-8"?>
<calcChain xmlns="http://schemas.openxmlformats.org/spreadsheetml/2006/main">
  <c r="Y16" i="5"/>
  <c r="E31" i="1"/>
  <c r="E36" s="1"/>
  <c r="F34"/>
  <c r="F28"/>
  <c r="F29"/>
  <c r="F27"/>
  <c r="D27"/>
  <c r="D28"/>
  <c r="D29"/>
  <c r="Q33" i="5"/>
  <c r="Q28"/>
  <c r="O15"/>
  <c r="Q15" i="1"/>
  <c r="Q15" i="5"/>
  <c r="Q17" i="1" l="1"/>
  <c r="Q17" i="5"/>
  <c r="Q34" i="1"/>
  <c r="O15"/>
  <c r="Y15" i="5" s="1"/>
  <c r="Y17" s="1"/>
  <c r="Q28" i="1"/>
  <c r="E17" i="5"/>
  <c r="F17"/>
  <c r="G17"/>
  <c r="H17"/>
  <c r="I17"/>
  <c r="J17"/>
  <c r="K17"/>
  <c r="L17"/>
  <c r="M17"/>
  <c r="N17"/>
  <c r="D17"/>
  <c r="C17"/>
  <c r="O16"/>
  <c r="T16" s="1"/>
  <c r="U16" s="1"/>
  <c r="R15" i="1"/>
  <c r="S15" s="1"/>
  <c r="M17"/>
  <c r="N17"/>
  <c r="H17"/>
  <c r="I17"/>
  <c r="K17"/>
  <c r="L17"/>
  <c r="C17"/>
  <c r="O16"/>
  <c r="T16" s="1"/>
  <c r="D17"/>
  <c r="E17"/>
  <c r="G17"/>
  <c r="J17"/>
  <c r="F17"/>
  <c r="D30" l="1"/>
  <c r="D31" s="1"/>
  <c r="D36" s="1"/>
  <c r="O17" i="5"/>
  <c r="T15"/>
  <c r="U15" s="1"/>
  <c r="T15" i="1"/>
  <c r="O17"/>
  <c r="T17" s="1"/>
  <c r="F30" l="1"/>
  <c r="F31" s="1"/>
  <c r="F36" s="1"/>
  <c r="T17" i="5"/>
  <c r="U17" s="1"/>
</calcChain>
</file>

<file path=xl/sharedStrings.xml><?xml version="1.0" encoding="utf-8"?>
<sst xmlns="http://schemas.openxmlformats.org/spreadsheetml/2006/main" count="114" uniqueCount="63">
  <si>
    <t>Harmonogram zapotrzebowania na środki w ramach PT RPO WZ 2014-2020</t>
  </si>
  <si>
    <t>Lp.</t>
  </si>
  <si>
    <t>Rodzaj wydatku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</si>
  <si>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</si>
  <si>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</si>
  <si>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</si>
  <si>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</si>
  <si>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</si>
  <si>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</si>
  <si>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</si>
  <si>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</si>
  <si>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</si>
  <si>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</si>
  <si>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</si>
  <si>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</si>
  <si>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Razem</t>
  </si>
  <si>
    <t>wydatki bieżące</t>
  </si>
  <si>
    <t>wydatki inwestycyjne</t>
  </si>
  <si>
    <t>pieczęć i podpis osoby upoważnionej</t>
  </si>
  <si>
    <t>……………………………………………………………</t>
  </si>
  <si>
    <t>miejscowość i data sporządzenia tabeli</t>
  </si>
  <si>
    <t>…………..…………………………………………………</t>
  </si>
  <si>
    <t>w PLN</t>
  </si>
  <si>
    <t>Załącznik nr 3</t>
  </si>
  <si>
    <t>Program Operacyjny: Regionalny Program Operacyjny Województwa Zachodniopomorskiego 2014-2020</t>
  </si>
  <si>
    <t>Oś priorytetowa: X Pomoc Techniczna</t>
  </si>
  <si>
    <t>Działanie:10.1 Wsparcie procesów zarządzania i wdrażania oraz działań informacyjno-promocyjnych RPO WZ</t>
  </si>
  <si>
    <t>Beneficjent: Województwo Zachodniopomorskie</t>
  </si>
  <si>
    <t>Rok:2016</t>
  </si>
  <si>
    <t>wop do 29.02.2016</t>
  </si>
  <si>
    <t>wop do 31.03.2016</t>
  </si>
  <si>
    <t>wop do 29.01.2016</t>
  </si>
  <si>
    <t>powinno być 0</t>
  </si>
  <si>
    <t>wop do 31.05.2016</t>
  </si>
  <si>
    <t>wop do 30.06.2016</t>
  </si>
  <si>
    <t>wop do 29.07.2016</t>
  </si>
  <si>
    <t>wop do 31.08.2016</t>
  </si>
  <si>
    <t>wop do 30.09.2016</t>
  </si>
  <si>
    <t>zatwierdzony 25.08</t>
  </si>
  <si>
    <t>zatwierdzony 22.07.</t>
  </si>
  <si>
    <t>ok.</t>
  </si>
  <si>
    <t>przewidywana refundacja w listopadzie</t>
  </si>
  <si>
    <t>przewidywana refundacja w grudniu</t>
  </si>
  <si>
    <t>wop do 31.10.2016</t>
  </si>
  <si>
    <t>Rok:2017</t>
  </si>
  <si>
    <t>Tytuł projektu: "Wsparcie administracji zajmujące się wdrażaniem RPO WZ 2014-2020 w 2016 roku"</t>
  </si>
  <si>
    <t>Tytuł projektu "Wsparcie administracji zajmujące się wdrażaniem RPO WZ 2014-2020 w 2016 roku"</t>
  </si>
  <si>
    <t>zatwierdzony 27.09</t>
  </si>
  <si>
    <t>zatwierdzony 24.10</t>
  </si>
  <si>
    <t>plan po oszczędnościach</t>
  </si>
  <si>
    <t>wop do 15.12.2016</t>
  </si>
  <si>
    <t>przewidywana refundacja w styczniu 2017</t>
  </si>
  <si>
    <t>wop końcowy</t>
  </si>
  <si>
    <t>przewidywana refundacja w lutym 2017</t>
  </si>
  <si>
    <t>oszczędnosci</t>
  </si>
  <si>
    <t>kopmutery</t>
  </si>
  <si>
    <t>I</t>
  </si>
  <si>
    <t>II</t>
  </si>
  <si>
    <t>III</t>
  </si>
  <si>
    <t>IV</t>
  </si>
  <si>
    <t>suma</t>
  </si>
  <si>
    <t>efs</t>
  </si>
  <si>
    <t>bp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</si>
</sst>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4" fontId="0" fillId="0" borderId="1" xfId="0" applyNumberFormat="1" applyBorder="1"/>
    <xf numFmtId="4" fontId="2" fillId="0" borderId="1" xfId="0" applyNumberFormat="1" applyFont="1" applyBorder="1"/>
    <xf numFmtId="4" fontId="0" fillId="0" borderId="0" xfId="0" applyNumberFormat="1"/>
    <xf numFmtId="4" fontId="4" fillId="0" borderId="1" xfId="0" applyNumberFormat="1" applyFont="1" applyBorder="1"/>
    <xf numFmtId="4" fontId="0" fillId="0" borderId="0" xfId="0" applyNumberFormat="1" applyFill="1" applyBorder="1"/>
    <xf numFmtId="4" fontId="5" fillId="3" borderId="2" xfId="0" applyNumberFormat="1" applyFont="1" applyFill="1" applyBorder="1"/>
    <xf numFmtId="4" fontId="5" fillId="3" borderId="0" xfId="0" applyNumberFormat="1" applyFont="1" applyFill="1"/>
    <xf numFmtId="4" fontId="0" fillId="4" borderId="1" xfId="0" applyNumberFormat="1" applyFill="1" applyBorder="1"/>
    <xf numFmtId="0" fontId="3" fillId="0" borderId="0" xfId="0" applyFont="1" applyAlignment="1">
      <alignment horizontal="center"/>
    </xf>
    <xf numFmtId="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/>
    </xf>
    <xf numFmtId="0" fontId="2" fillId="0" borderId="0" xfId="0" applyFont="1"/>
    <xf numFmtId="4" fontId="4" fillId="0" borderId="0" xfId="0" applyNumberFormat="1" applyFont="1"/>
    <xf numFmtId="0" fontId="4" fillId="0" borderId="0" xfId="0" applyFont="1"/>
    <xf numFmtId="0" fontId="2" fillId="2" borderId="2" xfId="0" applyFont="1" applyFill="1" applyBorder="1" applyAlignment="1">
      <alignment horizontal="center" vertical="center"/>
    </xf>
    <xf numFmtId="4" fontId="6" fillId="0" borderId="1" xfId="0" applyNumberFormat="1" applyFont="1" applyBorder="1"/>
    <xf numFmtId="4" fontId="2" fillId="5" borderId="0" xfId="0" applyNumberFormat="1" applyFont="1" applyFill="1"/>
    <xf numFmtId="4" fontId="0" fillId="6" borderId="0" xfId="0" applyNumberFormat="1" applyFill="1"/>
    <xf numFmtId="0" fontId="2" fillId="0" borderId="1" xfId="0" applyFont="1" applyBorder="1"/>
    <xf numFmtId="0" fontId="3" fillId="0" borderId="0" xfId="0" applyFont="1" applyAlignment="1">
      <alignment horizontal="center"/>
    </xf>
    <xf numFmtId="4" fontId="0" fillId="0" borderId="1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9</xdr:col>
      <xdr:colOff>619125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9450" y="28575"/>
          <a:ext cx="4410075" cy="5094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</xdr:colOff>
      <xdr:row>0</xdr:row>
      <xdr:rowOff>28575</xdr:rowOff>
    </xdr:from>
    <xdr:to>
      <xdr:col>9</xdr:col>
      <xdr:colOff>657225</xdr:colOff>
      <xdr:row>0</xdr:row>
      <xdr:rowOff>538039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5" y="28575"/>
          <a:ext cx="4410075" cy="509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7"/>
  <sheetViews>
    <sheetView workbookViewId="0">
      <selection activeCell="M16" sqref="M16"/>
    </sheetView>
  </sheetViews>
  <sheetFormatPr defaultRowHeight="15"/>
  <cols>
    <col min="1" max="1" width="4.42578125" customWidth="1"/>
    <col min="2" max="2" width="22.28515625" customWidth="1"/>
    <col min="3" max="3" width="11" customWidth="1"/>
    <col min="4" max="5" width="11.42578125" bestFit="1" customWidth="1"/>
    <col min="6" max="6" width="12.42578125" bestFit="1" customWidth="1"/>
    <col min="7" max="7" width="11" customWidth="1"/>
    <col min="8" max="12" width="11.42578125" bestFit="1" customWidth="1"/>
    <col min="13" max="13" width="11.5703125" customWidth="1"/>
    <col min="14" max="14" width="11.42578125" bestFit="1" customWidth="1"/>
    <col min="15" max="15" width="12.42578125" bestFit="1" customWidth="1"/>
    <col min="16" max="16" width="9.140625" hidden="1" customWidth="1"/>
    <col min="17" max="17" width="15" hidden="1" customWidth="1"/>
    <col min="18" max="19" width="11.42578125" hidden="1" customWidth="1"/>
    <col min="20" max="20" width="15.7109375" hidden="1" customWidth="1"/>
    <col min="21" max="21" width="13" hidden="1" customWidth="1"/>
  </cols>
  <sheetData>
    <row r="1" spans="1:20" ht="48" customHeight="1"/>
    <row r="2" spans="1:20">
      <c r="A2" s="3" t="s">
        <v>23</v>
      </c>
    </row>
    <row r="3" spans="1:20">
      <c r="A3" s="3"/>
    </row>
    <row r="4" spans="1:20" ht="14.25" customHeight="1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20" ht="14.2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20">
      <c r="A6" s="19" t="s">
        <v>45</v>
      </c>
    </row>
    <row r="7" spans="1:20">
      <c r="A7" t="s">
        <v>24</v>
      </c>
    </row>
    <row r="8" spans="1:20">
      <c r="A8" t="s">
        <v>25</v>
      </c>
    </row>
    <row r="9" spans="1:20">
      <c r="A9" t="s">
        <v>26</v>
      </c>
    </row>
    <row r="10" spans="1:20">
      <c r="A10" t="s">
        <v>27</v>
      </c>
    </row>
    <row r="11" spans="1:20">
      <c r="A11" t="s">
        <v>28</v>
      </c>
    </row>
    <row r="13" spans="1:20">
      <c r="O13" s="6" t="s">
        <v>22</v>
      </c>
    </row>
    <row r="14" spans="1:20" ht="30" customHeight="1">
      <c r="A14" s="5" t="s">
        <v>1</v>
      </c>
      <c r="B14" s="4" t="s">
        <v>2</v>
      </c>
      <c r="C14" s="4" t="s">
        <v>3</v>
      </c>
      <c r="D14" s="4" t="s">
        <v>4</v>
      </c>
      <c r="E14" s="4" t="s">
        <v>5</v>
      </c>
      <c r="F14" s="4" t="s">
        <v>6</v>
      </c>
      <c r="G14" s="4" t="s">
        <v>7</v>
      </c>
      <c r="H14" s="4" t="s">
        <v>8</v>
      </c>
      <c r="I14" s="4" t="s">
        <v>9</v>
      </c>
      <c r="J14" s="4" t="s">
        <v>10</v>
      </c>
      <c r="K14" s="4" t="s">
        <v>11</v>
      </c>
      <c r="L14" s="4" t="s">
        <v>12</v>
      </c>
      <c r="M14" s="4" t="s">
        <v>13</v>
      </c>
      <c r="N14" s="4" t="s">
        <v>14</v>
      </c>
      <c r="O14" s="4" t="s">
        <v>15</v>
      </c>
      <c r="Q14" s="22" t="s">
        <v>49</v>
      </c>
      <c r="T14" s="2" t="s">
        <v>32</v>
      </c>
    </row>
    <row r="15" spans="1:20">
      <c r="A15" s="2">
        <v>1</v>
      </c>
      <c r="B15" s="1" t="s">
        <v>16</v>
      </c>
      <c r="C15" s="7">
        <v>0</v>
      </c>
      <c r="D15" s="7">
        <v>0</v>
      </c>
      <c r="E15" s="10">
        <v>87607.97</v>
      </c>
      <c r="F15" s="10">
        <v>1217520.21</v>
      </c>
      <c r="G15" s="10">
        <v>702323.13</v>
      </c>
      <c r="H15" s="10">
        <v>0</v>
      </c>
      <c r="I15" s="28">
        <v>1437042.28</v>
      </c>
      <c r="J15" s="7">
        <v>910244.02</v>
      </c>
      <c r="K15" s="7">
        <v>699570.04</v>
      </c>
      <c r="L15" s="7">
        <v>699576.52</v>
      </c>
      <c r="M15" s="7">
        <v>701174.79</v>
      </c>
      <c r="N15" s="7">
        <v>1385872.27</v>
      </c>
      <c r="O15" s="8">
        <f>SUM(C15:N15)</f>
        <v>7840931.2300000004</v>
      </c>
      <c r="Q15" s="12">
        <f>9850899.05</f>
        <v>9850899.0500000007</v>
      </c>
      <c r="R15" s="9">
        <f>Q15-E15-F15-G15-H15-I15</f>
        <v>6406405.4600000009</v>
      </c>
      <c r="S15" s="9">
        <f>R15/5</f>
        <v>1281281.0920000002</v>
      </c>
      <c r="T15" s="14">
        <f>O15-Q15</f>
        <v>-2009967.8200000003</v>
      </c>
    </row>
    <row r="16" spans="1:20">
      <c r="A16" s="2">
        <v>2</v>
      </c>
      <c r="B16" s="1" t="s">
        <v>17</v>
      </c>
      <c r="C16" s="7">
        <v>0</v>
      </c>
      <c r="D16" s="7">
        <v>0</v>
      </c>
      <c r="E16" s="10">
        <v>0</v>
      </c>
      <c r="F16" s="10">
        <v>0</v>
      </c>
      <c r="G16" s="10">
        <v>0</v>
      </c>
      <c r="H16" s="10">
        <v>0</v>
      </c>
      <c r="I16" s="28">
        <v>0</v>
      </c>
      <c r="J16" s="7">
        <v>0</v>
      </c>
      <c r="K16" s="7">
        <v>0</v>
      </c>
      <c r="L16" s="7">
        <v>0</v>
      </c>
      <c r="M16" s="7">
        <v>0</v>
      </c>
      <c r="N16" s="7"/>
      <c r="O16" s="8">
        <f>SUM(C16:N16)</f>
        <v>0</v>
      </c>
      <c r="Q16" s="12">
        <v>17000</v>
      </c>
      <c r="R16" s="9"/>
      <c r="S16" s="9"/>
      <c r="T16" s="14">
        <f t="shared" ref="T16:T17" si="0">O16-Q16</f>
        <v>-17000</v>
      </c>
    </row>
    <row r="17" spans="1:20">
      <c r="A17" s="2">
        <v>3</v>
      </c>
      <c r="B17" s="1" t="s">
        <v>15</v>
      </c>
      <c r="C17" s="7">
        <f>C15+C16</f>
        <v>0</v>
      </c>
      <c r="D17" s="7">
        <f t="shared" ref="D17:M17" si="1">D15+D16</f>
        <v>0</v>
      </c>
      <c r="E17" s="10">
        <f t="shared" si="1"/>
        <v>87607.97</v>
      </c>
      <c r="F17" s="10">
        <f t="shared" si="1"/>
        <v>1217520.21</v>
      </c>
      <c r="G17" s="10">
        <f t="shared" si="1"/>
        <v>702323.13</v>
      </c>
      <c r="H17" s="10">
        <f t="shared" si="1"/>
        <v>0</v>
      </c>
      <c r="I17" s="28">
        <f t="shared" si="1"/>
        <v>1437042.28</v>
      </c>
      <c r="J17" s="7">
        <f t="shared" si="1"/>
        <v>910244.02</v>
      </c>
      <c r="K17" s="7">
        <f t="shared" si="1"/>
        <v>699570.04</v>
      </c>
      <c r="L17" s="7">
        <f t="shared" si="1"/>
        <v>699576.52</v>
      </c>
      <c r="M17" s="7">
        <f t="shared" si="1"/>
        <v>701174.79</v>
      </c>
      <c r="N17" s="7">
        <f>N15+N16</f>
        <v>1385872.27</v>
      </c>
      <c r="O17" s="8">
        <f>SUM(C17:N17)</f>
        <v>7840931.2300000004</v>
      </c>
      <c r="Q17" s="13">
        <f>SUM(Q15:Q16)</f>
        <v>9867899.0500000007</v>
      </c>
      <c r="R17" s="9"/>
      <c r="S17" s="9"/>
      <c r="T17" s="14">
        <f t="shared" si="0"/>
        <v>-2026967.8200000003</v>
      </c>
    </row>
    <row r="18" spans="1:20">
      <c r="Q18" s="9"/>
      <c r="R18" s="9"/>
      <c r="S18" s="9"/>
      <c r="T18" s="9"/>
    </row>
    <row r="19" spans="1:20">
      <c r="Q19" s="9">
        <v>87607.97</v>
      </c>
      <c r="R19" s="9" t="s">
        <v>31</v>
      </c>
      <c r="S19" s="9"/>
      <c r="T19" s="9"/>
    </row>
    <row r="20" spans="1:20">
      <c r="Q20" s="11">
        <v>1217520.21</v>
      </c>
      <c r="R20" s="9" t="s">
        <v>29</v>
      </c>
      <c r="S20" s="9"/>
      <c r="T20" s="9"/>
    </row>
    <row r="21" spans="1:20">
      <c r="Q21" s="11">
        <v>702323.13</v>
      </c>
      <c r="R21" t="s">
        <v>30</v>
      </c>
    </row>
    <row r="22" spans="1:20">
      <c r="Q22" s="11">
        <v>1437042.28</v>
      </c>
      <c r="R22" s="9" t="s">
        <v>33</v>
      </c>
      <c r="T22" t="s">
        <v>39</v>
      </c>
    </row>
    <row r="23" spans="1:20">
      <c r="Q23" s="9">
        <v>910244.02</v>
      </c>
      <c r="R23" s="9" t="s">
        <v>34</v>
      </c>
      <c r="T23" t="s">
        <v>38</v>
      </c>
    </row>
    <row r="24" spans="1:20">
      <c r="A24" t="s">
        <v>21</v>
      </c>
      <c r="M24" t="s">
        <v>19</v>
      </c>
      <c r="Q24" s="9">
        <v>699570.04</v>
      </c>
      <c r="R24" s="9" t="s">
        <v>35</v>
      </c>
      <c r="T24" t="s">
        <v>47</v>
      </c>
    </row>
    <row r="25" spans="1:20">
      <c r="A25" t="s">
        <v>20</v>
      </c>
      <c r="M25" t="s">
        <v>18</v>
      </c>
      <c r="P25" s="18"/>
      <c r="Q25" s="20">
        <v>699576.52</v>
      </c>
      <c r="R25" s="20" t="s">
        <v>36</v>
      </c>
      <c r="S25" s="21"/>
      <c r="T25" s="21" t="s">
        <v>48</v>
      </c>
    </row>
    <row r="26" spans="1:20" hidden="1">
      <c r="D26" s="26" t="s">
        <v>61</v>
      </c>
      <c r="E26" s="26" t="s">
        <v>62</v>
      </c>
      <c r="F26" s="26" t="s">
        <v>60</v>
      </c>
      <c r="P26" s="18" t="s">
        <v>40</v>
      </c>
      <c r="Q26" s="16">
        <v>701174.55</v>
      </c>
      <c r="R26" s="16" t="s">
        <v>37</v>
      </c>
      <c r="T26" s="17" t="s">
        <v>41</v>
      </c>
    </row>
    <row r="27" spans="1:20" hidden="1">
      <c r="B27">
        <v>2016</v>
      </c>
      <c r="C27" t="s">
        <v>56</v>
      </c>
      <c r="D27" s="9">
        <f>SUM(C17:E17)</f>
        <v>87607.97</v>
      </c>
      <c r="E27" s="9">
        <v>0</v>
      </c>
      <c r="F27" s="25">
        <f>D27+E27</f>
        <v>87607.97</v>
      </c>
      <c r="P27" s="18" t="s">
        <v>40</v>
      </c>
      <c r="Q27" s="16">
        <v>1300000</v>
      </c>
      <c r="R27" s="16" t="s">
        <v>43</v>
      </c>
      <c r="T27" s="17" t="s">
        <v>42</v>
      </c>
    </row>
    <row r="28" spans="1:20" hidden="1">
      <c r="C28" t="s">
        <v>57</v>
      </c>
      <c r="D28" s="9">
        <f>SUM(F17:H17)</f>
        <v>1919843.3399999999</v>
      </c>
      <c r="E28" s="9">
        <v>285785.46000000002</v>
      </c>
      <c r="F28" s="25">
        <f t="shared" ref="F28:F30" si="2">D28+E28</f>
        <v>2205628.7999999998</v>
      </c>
      <c r="Q28" s="9">
        <f>SUM(Q19:Q27)</f>
        <v>7755058.7199999997</v>
      </c>
    </row>
    <row r="29" spans="1:20" hidden="1">
      <c r="C29" t="s">
        <v>58</v>
      </c>
      <c r="D29" s="9">
        <f>SUM(I17:K17)</f>
        <v>3046856.34</v>
      </c>
      <c r="E29" s="9">
        <v>424074.73</v>
      </c>
      <c r="F29" s="25">
        <f t="shared" si="2"/>
        <v>3470931.07</v>
      </c>
    </row>
    <row r="30" spans="1:20" hidden="1">
      <c r="C30" t="s">
        <v>59</v>
      </c>
      <c r="D30" s="9">
        <f>SUM(L17:N17)</f>
        <v>2786623.58</v>
      </c>
      <c r="E30" s="9">
        <v>350000</v>
      </c>
      <c r="F30" s="25">
        <f t="shared" si="2"/>
        <v>3136623.58</v>
      </c>
    </row>
    <row r="31" spans="1:20" hidden="1">
      <c r="D31" s="9">
        <f>SUM(D27:D30)</f>
        <v>7840931.2299999995</v>
      </c>
      <c r="E31" s="9">
        <f>SUM(E27:E30)</f>
        <v>1059860.19</v>
      </c>
      <c r="F31" s="25">
        <f>SUM(F27:F30)</f>
        <v>8900791.4199999999</v>
      </c>
    </row>
    <row r="32" spans="1:20" hidden="1">
      <c r="D32" s="9"/>
      <c r="E32" s="9"/>
      <c r="F32" s="9"/>
    </row>
    <row r="33" spans="2:17" hidden="1">
      <c r="D33" s="9"/>
      <c r="E33" s="9"/>
      <c r="F33" s="9"/>
    </row>
    <row r="34" spans="2:17" hidden="1">
      <c r="B34">
        <v>2017</v>
      </c>
      <c r="C34" t="s">
        <v>56</v>
      </c>
      <c r="D34" s="9">
        <v>1709050.33</v>
      </c>
      <c r="E34" s="9">
        <v>216533.76000000001</v>
      </c>
      <c r="F34" s="9">
        <f>D34+E34</f>
        <v>1925584.09</v>
      </c>
      <c r="Q34" s="9">
        <f>Q15-403790</f>
        <v>9447109.0500000007</v>
      </c>
    </row>
    <row r="35" spans="2:17" hidden="1"/>
    <row r="36" spans="2:17" hidden="1">
      <c r="B36" t="s">
        <v>60</v>
      </c>
      <c r="D36" s="9">
        <f>D31+D34</f>
        <v>9549981.5599999987</v>
      </c>
      <c r="E36" s="9">
        <f t="shared" ref="E36:F36" si="3">E31+E34</f>
        <v>1276393.95</v>
      </c>
      <c r="F36" s="9">
        <f t="shared" si="3"/>
        <v>10826375.51</v>
      </c>
    </row>
    <row r="37" spans="2:17" hidden="1"/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33"/>
  <sheetViews>
    <sheetView tabSelected="1" workbookViewId="0">
      <selection activeCell="Y1" sqref="Y1:Y1048576"/>
    </sheetView>
  </sheetViews>
  <sheetFormatPr defaultRowHeight="15"/>
  <cols>
    <col min="1" max="1" width="4.42578125" customWidth="1"/>
    <col min="2" max="2" width="22.28515625" customWidth="1"/>
    <col min="3" max="6" width="11.42578125" bestFit="1" customWidth="1"/>
    <col min="7" max="7" width="11" customWidth="1"/>
    <col min="8" max="8" width="11.85546875" customWidth="1"/>
    <col min="9" max="12" width="11.42578125" bestFit="1" customWidth="1"/>
    <col min="13" max="13" width="11.5703125" customWidth="1"/>
    <col min="14" max="14" width="11.42578125" bestFit="1" customWidth="1"/>
    <col min="15" max="15" width="12.42578125" bestFit="1" customWidth="1"/>
    <col min="16" max="16" width="9.140625" hidden="1" customWidth="1"/>
    <col min="17" max="17" width="22.7109375" hidden="1" customWidth="1"/>
    <col min="18" max="19" width="11.42578125" hidden="1" customWidth="1"/>
    <col min="20" max="20" width="28.28515625" hidden="1" customWidth="1"/>
    <col min="21" max="21" width="13" hidden="1" customWidth="1"/>
    <col min="22" max="23" width="0" hidden="1" customWidth="1"/>
    <col min="25" max="25" width="11.42578125" hidden="1" customWidth="1"/>
  </cols>
  <sheetData>
    <row r="1" spans="1:25" ht="48" customHeight="1"/>
    <row r="2" spans="1:25">
      <c r="A2" s="3" t="s">
        <v>23</v>
      </c>
    </row>
    <row r="3" spans="1:25">
      <c r="A3" s="3"/>
    </row>
    <row r="4" spans="1:25" ht="14.25" customHeight="1">
      <c r="A4" s="27" t="s">
        <v>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25" ht="14.25" customHeight="1"/>
    <row r="6" spans="1:25">
      <c r="A6" s="19" t="s">
        <v>46</v>
      </c>
    </row>
    <row r="7" spans="1:25">
      <c r="A7" t="s">
        <v>24</v>
      </c>
    </row>
    <row r="8" spans="1:25">
      <c r="A8" t="s">
        <v>25</v>
      </c>
    </row>
    <row r="9" spans="1:25">
      <c r="A9" t="s">
        <v>26</v>
      </c>
    </row>
    <row r="10" spans="1:25">
      <c r="A10" t="s">
        <v>27</v>
      </c>
    </row>
    <row r="11" spans="1:25">
      <c r="A11" t="s">
        <v>44</v>
      </c>
    </row>
    <row r="13" spans="1:25">
      <c r="O13" s="6" t="s">
        <v>22</v>
      </c>
    </row>
    <row r="14" spans="1:25" ht="30" customHeight="1">
      <c r="A14" s="5" t="s">
        <v>1</v>
      </c>
      <c r="B14" s="4" t="s">
        <v>2</v>
      </c>
      <c r="C14" s="4" t="s">
        <v>3</v>
      </c>
      <c r="D14" s="4" t="s">
        <v>4</v>
      </c>
      <c r="E14" s="4" t="s">
        <v>5</v>
      </c>
      <c r="F14" s="4" t="s">
        <v>6</v>
      </c>
      <c r="G14" s="4" t="s">
        <v>7</v>
      </c>
      <c r="H14" s="4" t="s">
        <v>8</v>
      </c>
      <c r="I14" s="4" t="s">
        <v>9</v>
      </c>
      <c r="J14" s="4" t="s">
        <v>10</v>
      </c>
      <c r="K14" s="4" t="s">
        <v>11</v>
      </c>
      <c r="L14" s="4" t="s">
        <v>12</v>
      </c>
      <c r="M14" s="4" t="s">
        <v>13</v>
      </c>
      <c r="N14" s="4" t="s">
        <v>14</v>
      </c>
      <c r="O14" s="4" t="s">
        <v>15</v>
      </c>
      <c r="Q14" s="22" t="s">
        <v>49</v>
      </c>
      <c r="T14" s="2" t="s">
        <v>32</v>
      </c>
    </row>
    <row r="15" spans="1:25">
      <c r="A15" s="2">
        <v>1</v>
      </c>
      <c r="B15" s="1" t="s">
        <v>16</v>
      </c>
      <c r="C15" s="7">
        <v>0</v>
      </c>
      <c r="D15" s="7">
        <v>0</v>
      </c>
      <c r="E15" s="10">
        <v>0</v>
      </c>
      <c r="F15" s="10">
        <v>1579919.73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8">
        <f>SUM(C15:N15)</f>
        <v>1579919.73</v>
      </c>
      <c r="Q15" s="12">
        <f>9850899.05</f>
        <v>9850899.0500000007</v>
      </c>
      <c r="R15" s="9"/>
      <c r="S15" s="9"/>
      <c r="T15" s="14">
        <f>O15+'2016'!O15</f>
        <v>9420850.9600000009</v>
      </c>
      <c r="U15" s="9">
        <f>Q15-T15</f>
        <v>430048.08999999985</v>
      </c>
      <c r="Y15" s="9">
        <f>'2017'!O15+'2016'!O15</f>
        <v>9420850.9600000009</v>
      </c>
    </row>
    <row r="16" spans="1:25">
      <c r="A16" s="2">
        <v>2</v>
      </c>
      <c r="B16" s="1" t="s">
        <v>17</v>
      </c>
      <c r="C16" s="7">
        <v>0</v>
      </c>
      <c r="D16" s="7">
        <v>0</v>
      </c>
      <c r="E16" s="10">
        <v>0</v>
      </c>
      <c r="F16" s="10">
        <v>14077.8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8">
        <f>SUM(C16:N16)</f>
        <v>14077.8</v>
      </c>
      <c r="Q16" s="12">
        <v>17000</v>
      </c>
      <c r="R16" s="9"/>
      <c r="S16" s="9"/>
      <c r="T16" s="14">
        <f>O16+'2016'!O16</f>
        <v>14077.8</v>
      </c>
      <c r="U16" s="9">
        <f t="shared" ref="U16:U17" si="0">Q16-T16</f>
        <v>2922.2000000000007</v>
      </c>
      <c r="Y16" s="9">
        <f>O16</f>
        <v>14077.8</v>
      </c>
    </row>
    <row r="17" spans="1:25">
      <c r="A17" s="2">
        <v>3</v>
      </c>
      <c r="B17" s="1" t="s">
        <v>15</v>
      </c>
      <c r="C17" s="7">
        <f>C15+C16</f>
        <v>0</v>
      </c>
      <c r="D17" s="7">
        <f t="shared" ref="D17:N17" si="1">D15+D16</f>
        <v>0</v>
      </c>
      <c r="E17" s="7">
        <f t="shared" si="1"/>
        <v>0</v>
      </c>
      <c r="F17" s="7">
        <f t="shared" si="1"/>
        <v>1593997.53</v>
      </c>
      <c r="G17" s="7">
        <f t="shared" si="1"/>
        <v>0</v>
      </c>
      <c r="H17" s="7">
        <f t="shared" si="1"/>
        <v>0</v>
      </c>
      <c r="I17" s="7">
        <f t="shared" si="1"/>
        <v>0</v>
      </c>
      <c r="J17" s="7">
        <f t="shared" si="1"/>
        <v>0</v>
      </c>
      <c r="K17" s="7">
        <f t="shared" si="1"/>
        <v>0</v>
      </c>
      <c r="L17" s="7">
        <f t="shared" si="1"/>
        <v>0</v>
      </c>
      <c r="M17" s="7">
        <f t="shared" si="1"/>
        <v>0</v>
      </c>
      <c r="N17" s="7">
        <f t="shared" si="1"/>
        <v>0</v>
      </c>
      <c r="O17" s="8">
        <f>SUM(C17:N17)</f>
        <v>1593997.53</v>
      </c>
      <c r="Q17" s="13">
        <f>SUM(Q15:Q16)</f>
        <v>9867899.0500000007</v>
      </c>
      <c r="R17" s="9"/>
      <c r="S17" s="9"/>
      <c r="T17" s="14">
        <f>O17+'2016'!O17</f>
        <v>9434928.7599999998</v>
      </c>
      <c r="U17" s="9">
        <f t="shared" si="0"/>
        <v>432970.29000000097</v>
      </c>
      <c r="Y17" s="9">
        <f>SUM(Y15:Y16)</f>
        <v>9434928.7600000016</v>
      </c>
    </row>
    <row r="18" spans="1:25">
      <c r="Q18" s="9"/>
      <c r="R18" s="9"/>
      <c r="S18" s="9"/>
      <c r="T18" s="9"/>
    </row>
    <row r="19" spans="1:25">
      <c r="Q19" s="9">
        <v>87607.97</v>
      </c>
      <c r="R19" s="9" t="s">
        <v>31</v>
      </c>
      <c r="S19" s="9"/>
      <c r="T19" s="9"/>
    </row>
    <row r="20" spans="1:25">
      <c r="Q20" s="11">
        <v>1217520.21</v>
      </c>
      <c r="R20" s="9" t="s">
        <v>29</v>
      </c>
      <c r="S20" s="9"/>
      <c r="T20" s="9"/>
    </row>
    <row r="21" spans="1:25">
      <c r="Q21" s="11">
        <v>702323.13</v>
      </c>
      <c r="R21" t="s">
        <v>30</v>
      </c>
    </row>
    <row r="22" spans="1:25">
      <c r="Q22" s="11">
        <v>1437042.28</v>
      </c>
      <c r="R22" s="9" t="s">
        <v>33</v>
      </c>
      <c r="T22" t="s">
        <v>39</v>
      </c>
    </row>
    <row r="23" spans="1:25">
      <c r="Q23" s="9">
        <v>910244.02</v>
      </c>
      <c r="R23" s="9" t="s">
        <v>34</v>
      </c>
      <c r="T23" t="s">
        <v>38</v>
      </c>
    </row>
    <row r="24" spans="1:25">
      <c r="A24" t="s">
        <v>21</v>
      </c>
      <c r="M24" t="s">
        <v>19</v>
      </c>
      <c r="Q24" s="9">
        <v>699570.04</v>
      </c>
      <c r="R24" s="9" t="s">
        <v>35</v>
      </c>
      <c r="T24" t="s">
        <v>47</v>
      </c>
    </row>
    <row r="25" spans="1:25">
      <c r="A25" t="s">
        <v>20</v>
      </c>
      <c r="M25" t="s">
        <v>18</v>
      </c>
      <c r="P25" s="18"/>
      <c r="Q25" s="20">
        <v>699576.52</v>
      </c>
      <c r="R25" s="20" t="s">
        <v>36</v>
      </c>
      <c r="S25" s="21"/>
      <c r="T25" s="21" t="s">
        <v>48</v>
      </c>
    </row>
    <row r="26" spans="1:25">
      <c r="P26" s="18"/>
      <c r="Q26" s="16">
        <v>701174.55</v>
      </c>
      <c r="R26" s="16" t="s">
        <v>37</v>
      </c>
      <c r="T26" s="17" t="s">
        <v>41</v>
      </c>
    </row>
    <row r="27" spans="1:25">
      <c r="P27" s="18" t="s">
        <v>40</v>
      </c>
      <c r="Q27" s="16">
        <v>1300000</v>
      </c>
      <c r="R27" s="16" t="s">
        <v>43</v>
      </c>
      <c r="T27" s="17" t="s">
        <v>42</v>
      </c>
    </row>
    <row r="28" spans="1:25">
      <c r="Q28" s="7">
        <f>SUM(Q19:Q27)</f>
        <v>7755058.7199999997</v>
      </c>
    </row>
    <row r="29" spans="1:25">
      <c r="Q29" s="23">
        <v>850000</v>
      </c>
      <c r="R29" s="17" t="s">
        <v>50</v>
      </c>
      <c r="S29" s="17"/>
      <c r="T29" s="17" t="s">
        <v>51</v>
      </c>
      <c r="U29" s="17"/>
    </row>
    <row r="30" spans="1:25">
      <c r="Q30" s="23">
        <v>842050.33</v>
      </c>
      <c r="R30" s="17" t="s">
        <v>52</v>
      </c>
      <c r="T30" s="17" t="s">
        <v>53</v>
      </c>
    </row>
    <row r="31" spans="1:25">
      <c r="Q31" s="23">
        <v>403790</v>
      </c>
      <c r="R31" s="17" t="s">
        <v>54</v>
      </c>
    </row>
    <row r="32" spans="1:25">
      <c r="Q32" s="23">
        <v>17000</v>
      </c>
      <c r="R32" s="17" t="s">
        <v>55</v>
      </c>
    </row>
    <row r="33" spans="17:17">
      <c r="Q33" s="24">
        <f>SUM(Q28:Q32)</f>
        <v>9867899.0499999989</v>
      </c>
    </row>
  </sheetData>
  <mergeCells count="1">
    <mergeCell ref="A4:O4"/>
  </mergeCells>
  <pageMargins left="0.51181102362204722" right="0.51181102362204722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2016</vt:lpstr>
      <vt:lpstr>2017</vt:lpstr>
      <vt:lpstr>'2016'!Obszar_wydruku</vt:lpstr>
      <vt:lpstr>'2017'!Obszar_wydruku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ddalidowicz</dc:creator>
  <cp:lastModifiedBy>aorszewska</cp:lastModifiedBy>
  <cp:lastPrinted>2017-03-22T08:59:48Z</cp:lastPrinted>
  <dcterms:created xsi:type="dcterms:W3CDTF">2015-11-22T18:00:59Z</dcterms:created>
  <dcterms:modified xsi:type="dcterms:W3CDTF">2017-03-22T09:41:30Z</dcterms:modified>
</cp:coreProperties>
</file>