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2050" windowHeight="979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Arkusz1!$A$1:$I$96</definedName>
  </definedNames>
  <calcPr calcId="125725"/>
</workbook>
</file>

<file path=xl/calcChain.xml><?xml version="1.0" encoding="utf-8"?>
<calcChain xmlns="http://schemas.openxmlformats.org/spreadsheetml/2006/main">
  <c r="K5" i="1"/>
  <c r="G91"/>
  <c r="N12"/>
  <c r="E11"/>
  <c r="E9"/>
  <c r="I9" l="1"/>
  <c r="H53" l="1"/>
  <c r="I53"/>
  <c r="G53"/>
  <c r="H48"/>
  <c r="I48"/>
  <c r="H44"/>
  <c r="I44"/>
  <c r="H82"/>
  <c r="I82"/>
  <c r="G82"/>
  <c r="H64"/>
  <c r="I64"/>
  <c r="G64"/>
  <c r="L10"/>
  <c r="I10"/>
  <c r="I12" s="1"/>
  <c r="I11"/>
  <c r="I56"/>
  <c r="H56"/>
  <c r="H89"/>
  <c r="I89"/>
  <c r="G89"/>
  <c r="H86"/>
  <c r="I86"/>
  <c r="G86"/>
  <c r="G78"/>
  <c r="H78"/>
  <c r="I78"/>
  <c r="I90" s="1"/>
  <c r="H73"/>
  <c r="I73"/>
  <c r="G73"/>
  <c r="G90" s="1"/>
  <c r="L50"/>
  <c r="G20"/>
  <c r="G44"/>
  <c r="G56"/>
  <c r="G48"/>
  <c r="J58" l="1"/>
  <c r="H90"/>
  <c r="G12"/>
  <c r="H12"/>
  <c r="L43"/>
  <c r="L15"/>
  <c r="L27"/>
  <c r="L21"/>
  <c r="H29"/>
  <c r="I29"/>
  <c r="I57" s="1"/>
  <c r="G29"/>
  <c r="H20"/>
  <c r="I20"/>
  <c r="H57" l="1"/>
  <c r="H91" s="1"/>
  <c r="H98" s="1"/>
  <c r="K12"/>
  <c r="G57"/>
  <c r="G99" s="1"/>
  <c r="J12"/>
  <c r="I91"/>
  <c r="I97" s="1"/>
  <c r="K57"/>
  <c r="H97"/>
  <c r="J91" l="1"/>
  <c r="H99"/>
  <c r="G98"/>
  <c r="G97"/>
  <c r="H100"/>
  <c r="G100"/>
</calcChain>
</file>

<file path=xl/sharedStrings.xml><?xml version="1.0" encoding="utf-8"?>
<sst xmlns="http://schemas.openxmlformats.org/spreadsheetml/2006/main" count="166" uniqueCount="128">
  <si>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</si>
  <si>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</si>
  <si>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</si>
  <si>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</si>
  <si>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</si>
  <si>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</si>
  <si>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</si>
  <si>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</si>
  <si>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</si>
  <si>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</si>
  <si>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</si>
  <si>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</si>
  <si>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</si>
  <si>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</si>
  <si>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</si>
  <si>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</si>
  <si>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</si>
  <si>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</si>
  <si>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</si>
  <si>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</si>
  <si>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</si>
  <si>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</si>
  <si>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</si>
  <si>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</si>
  <si>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</si>
  <si>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Wywóz odpadów i odprowadzenie ścieków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</si>
  <si>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</si>
  <si>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</si>
  <si>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</si>
  <si>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</si>
  <si>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</si>
  <si>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</si>
  <si>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</si>
  <si>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</si>
  <si>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</si>
  <si>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</si>
  <si>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</si>
  <si>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</si>
  <si>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</si>
  <si>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</si>
  <si>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</si>
  <si>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</si>
  <si>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</si>
  <si>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</si>
  <si>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</si>
  <si>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</si>
  <si>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</si>
  <si>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Zakup sprzętu komputerowego wraz z niezbędnym oprogramowaniem, sprzętu biurowego oraz wyposażenia i materiałów biurowych na potrzeby realizacji RPO WZ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</si>
  <si>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</si>
  <si>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</si>
  <si>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</si>
  <si>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</si>
  <si>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</si>
  <si>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</si>
  <si>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</si>
  <si>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</si>
  <si>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</si>
  <si>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</si>
  <si>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</si>
  <si>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</si>
  <si>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</si>
  <si>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</si>
  <si>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</si>
  <si>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</si>
  <si>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</si>
  <si>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</si>
  <si>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</si>
  <si>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</si>
  <si>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</si>
  <si>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</si>
  <si>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</si>
  <si>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</si>
  <si>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</si>
  <si>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</si>
  <si>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</si>
  <si>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Przygotowanie i przeprowadzenie kampanii promocyjnych o szerokim zasięgu dotyczących Programu.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</si>
  <si>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</si>
  <si>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</si>
  <si>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</si>
  <si>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</si>
  <si>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</si>
  <si>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</si>
  <si>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</si>
  <si>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</si>
  <si>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</si>
  <si>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</si>
  <si>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</si>
  <si>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</si>
  <si>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</si>
  <si>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</si>
  <si>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</si>
  <si>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</si>
  <si>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Zadanie 1: Kategoria interwencji 121 - Przygotowanie, wdrażanie, monitorowanie i kontrola</t>
  </si>
  <si>
    <t>Opłaty za dostawę energii elektrycznej, cieplnej i innej, gazu oraz wody</t>
  </si>
  <si>
    <t>Koszty utrzymania samochodów wykorzystywanych na potrzeby pracowników wykonujących zadania w ramach RPO WZ</t>
  </si>
  <si>
    <t>Kompleksowa organizacja i współorganizacja oraz obsługa konferencji, seminariów i innego rodzaju spotkań informacyjno-promocyjnych dotyczących  Programu, w tym prowadzenie działań informacyjno-promocyjnych podczas konferencji, seminariów i innego rodzaju spotkań organizowanych w regionie.</t>
  </si>
  <si>
    <t>Kompleksowa organizacja szkoleń, warsztatów i innego rodzaju spotkań o charakterze edukacyjnym dla uczestników lub potencjalnych uczestników projektów współfinansowanych w ramach Programu.</t>
  </si>
  <si>
    <t>Usługi remontowe tj. adaptacja, remont i modernizacja pomieszczeń biurowych oraz konserwacja i naprawa sprzętu i wyposażenia</t>
  </si>
  <si>
    <t>dokształcanie</t>
  </si>
  <si>
    <t>obłsuga prawna</t>
  </si>
  <si>
    <t>PZP</t>
  </si>
  <si>
    <t>eksperci KOP</t>
  </si>
  <si>
    <t>ekspertyzy (4398)</t>
  </si>
  <si>
    <t>usługi doradcze (VAT OOŚ)</t>
  </si>
  <si>
    <t>odpady (4308)</t>
  </si>
  <si>
    <t>ścieki (4308)</t>
  </si>
  <si>
    <t>* naprawy samochodu służbowego</t>
  </si>
  <si>
    <t>materiały biurowe, papier</t>
  </si>
  <si>
    <t>tonery</t>
  </si>
  <si>
    <t>pozostałe wyposażenie</t>
  </si>
  <si>
    <t>pozostałe zakupy</t>
  </si>
  <si>
    <t>akcesoria komputerowe</t>
  </si>
  <si>
    <t>EFS</t>
  </si>
  <si>
    <t>BP</t>
  </si>
  <si>
    <t>pieczątki</t>
  </si>
  <si>
    <t>Ksero contact</t>
  </si>
  <si>
    <t>MZK</t>
  </si>
  <si>
    <t>pozostałe oplaty</t>
  </si>
  <si>
    <t>catering</t>
  </si>
  <si>
    <t>inne</t>
  </si>
  <si>
    <t>I</t>
  </si>
  <si>
    <t>II</t>
  </si>
  <si>
    <t>III</t>
  </si>
  <si>
    <t>IV</t>
  </si>
  <si>
    <t>.</t>
  </si>
  <si>
    <t>470, 302</t>
  </si>
  <si>
    <t>* inne ( w tym m. in. pięczątki, usługi kopiowania, catering, bilety MZK, pozostałe opłaty)</t>
  </si>
  <si>
    <t>Załącznik  nr 1 do Rocznego Planu Działań PT RPO WZ 2014-2020</t>
  </si>
</sst>
</file>

<file path=xl/styles.xml><?xml version="1.0" encoding="utf-8"?>
<styleSheet xmlns="http://schemas.openxmlformats.org/spreadsheetml/2006/main">
  <numFmts count="2">
    <numFmt numFmtId="164" formatCode="0.0000000000%"/>
    <numFmt numFmtId="166" formatCode="#,##0.0000000000"/>
  </numFmts>
  <fonts count="14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name val="Arial"/>
      <family val="2"/>
      <charset val="238"/>
    </font>
    <font>
      <sz val="11"/>
      <color theme="1"/>
      <name val="Czcionka tekstu podstawowego"/>
      <charset val="238"/>
    </font>
    <font>
      <b/>
      <sz val="1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11" xfId="0" applyBorder="1"/>
    <xf numFmtId="0" fontId="0" fillId="0" borderId="5" xfId="0" applyBorder="1"/>
    <xf numFmtId="0" fontId="0" fillId="0" borderId="12" xfId="0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vertical="top"/>
    </xf>
    <xf numFmtId="0" fontId="0" fillId="2" borderId="13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7" fillId="0" borderId="0" xfId="0" applyFont="1"/>
    <xf numFmtId="0" fontId="4" fillId="3" borderId="4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6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45" xfId="0" applyBorder="1"/>
    <xf numFmtId="0" fontId="0" fillId="0" borderId="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9" fillId="3" borderId="2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/>
    </xf>
    <xf numFmtId="4" fontId="0" fillId="0" borderId="1" xfId="0" applyNumberFormat="1" applyBorder="1"/>
    <xf numFmtId="4" fontId="0" fillId="4" borderId="16" xfId="0" applyNumberFormat="1" applyFill="1" applyBorder="1" applyAlignment="1">
      <alignment horizontal="center"/>
    </xf>
    <xf numFmtId="4" fontId="0" fillId="0" borderId="0" xfId="0" applyNumberFormat="1"/>
    <xf numFmtId="4" fontId="0" fillId="0" borderId="4" xfId="0" applyNumberFormat="1" applyBorder="1" applyAlignment="1">
      <alignment horizontal="center"/>
    </xf>
    <xf numFmtId="0" fontId="7" fillId="5" borderId="1" xfId="0" applyFont="1" applyFill="1" applyBorder="1"/>
    <xf numFmtId="4" fontId="7" fillId="5" borderId="1" xfId="0" applyNumberFormat="1" applyFont="1" applyFill="1" applyBorder="1"/>
    <xf numFmtId="0" fontId="0" fillId="0" borderId="1" xfId="0" applyFill="1" applyBorder="1"/>
    <xf numFmtId="4" fontId="0" fillId="0" borderId="1" xfId="0" applyNumberFormat="1" applyFill="1" applyBorder="1"/>
    <xf numFmtId="0" fontId="3" fillId="5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4" fontId="7" fillId="2" borderId="1" xfId="0" applyNumberFormat="1" applyFont="1" applyFill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horizontal="right"/>
    </xf>
    <xf numFmtId="4" fontId="12" fillId="2" borderId="1" xfId="0" applyNumberFormat="1" applyFont="1" applyFill="1" applyBorder="1"/>
    <xf numFmtId="4" fontId="13" fillId="5" borderId="1" xfId="0" applyNumberFormat="1" applyFont="1" applyFill="1" applyBorder="1"/>
    <xf numFmtId="0" fontId="0" fillId="2" borderId="1" xfId="0" applyFill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4" fontId="0" fillId="0" borderId="45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38" xfId="0" applyNumberFormat="1" applyBorder="1" applyAlignment="1">
      <alignment horizontal="center"/>
    </xf>
    <xf numFmtId="0" fontId="9" fillId="3" borderId="47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4" fontId="7" fillId="3" borderId="16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4" fontId="0" fillId="4" borderId="49" xfId="0" applyNumberFormat="1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4" fontId="7" fillId="3" borderId="49" xfId="0" applyNumberFormat="1" applyFont="1" applyFill="1" applyBorder="1" applyAlignment="1">
      <alignment horizontal="center"/>
    </xf>
    <xf numFmtId="0" fontId="0" fillId="2" borderId="51" xfId="0" applyFill="1" applyBorder="1" applyAlignment="1">
      <alignment horizontal="left" vertical="center"/>
    </xf>
    <xf numFmtId="0" fontId="0" fillId="2" borderId="55" xfId="0" applyFill="1" applyBorder="1" applyAlignment="1">
      <alignment horizontal="lef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48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4" borderId="16" xfId="0" applyNumberFormat="1" applyFont="1" applyFill="1" applyBorder="1" applyAlignment="1">
      <alignment horizontal="right" vertical="center"/>
    </xf>
    <xf numFmtId="4" fontId="11" fillId="4" borderId="49" xfId="0" applyNumberFormat="1" applyFont="1" applyFill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4" fontId="0" fillId="4" borderId="16" xfId="0" applyNumberFormat="1" applyFill="1" applyBorder="1" applyAlignment="1">
      <alignment horizontal="right" vertical="center"/>
    </xf>
    <xf numFmtId="4" fontId="0" fillId="4" borderId="49" xfId="0" applyNumberFormat="1" applyFill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50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" fontId="0" fillId="0" borderId="48" xfId="0" applyNumberFormat="1" applyBorder="1" applyAlignment="1">
      <alignment horizontal="right" vertical="center"/>
    </xf>
    <xf numFmtId="4" fontId="0" fillId="0" borderId="51" xfId="0" applyNumberFormat="1" applyBorder="1" applyAlignment="1">
      <alignment horizontal="right" vertical="center"/>
    </xf>
    <xf numFmtId="4" fontId="0" fillId="2" borderId="4" xfId="0" applyNumberFormat="1" applyFill="1" applyBorder="1" applyAlignment="1">
      <alignment horizontal="right" vertical="center"/>
    </xf>
    <xf numFmtId="4" fontId="0" fillId="2" borderId="48" xfId="0" applyNumberFormat="1" applyFill="1" applyBorder="1" applyAlignment="1">
      <alignment horizontal="right" vertical="center"/>
    </xf>
    <xf numFmtId="4" fontId="0" fillId="4" borderId="19" xfId="0" applyNumberFormat="1" applyFill="1" applyBorder="1" applyAlignment="1">
      <alignment horizontal="right" vertical="center"/>
    </xf>
    <xf numFmtId="4" fontId="0" fillId="4" borderId="54" xfId="0" applyNumberFormat="1" applyFill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4" fontId="0" fillId="0" borderId="53" xfId="0" applyNumberFormat="1" applyBorder="1" applyAlignment="1">
      <alignment horizontal="right" vertical="center"/>
    </xf>
    <xf numFmtId="4" fontId="0" fillId="4" borderId="23" xfId="0" applyNumberFormat="1" applyFill="1" applyBorder="1" applyAlignment="1">
      <alignment horizontal="right" vertical="center"/>
    </xf>
    <xf numFmtId="4" fontId="0" fillId="4" borderId="52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13" fillId="5" borderId="1" xfId="0" applyFont="1" applyFill="1" applyBorder="1" applyAlignment="1">
      <alignment horizontal="right"/>
    </xf>
    <xf numFmtId="4" fontId="13" fillId="3" borderId="16" xfId="0" applyNumberFormat="1" applyFont="1" applyFill="1" applyBorder="1" applyAlignment="1">
      <alignment horizontal="center"/>
    </xf>
    <xf numFmtId="4" fontId="13" fillId="3" borderId="49" xfId="0" applyNumberFormat="1" applyFont="1" applyFill="1" applyBorder="1" applyAlignment="1">
      <alignment horizontal="center"/>
    </xf>
    <xf numFmtId="4" fontId="7" fillId="3" borderId="16" xfId="0" applyNumberFormat="1" applyFont="1" applyFill="1" applyBorder="1" applyAlignment="1">
      <alignment horizontal="right" vertical="center"/>
    </xf>
    <xf numFmtId="4" fontId="7" fillId="3" borderId="49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1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8" fillId="3" borderId="34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31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43" xfId="0" applyFill="1" applyBorder="1" applyAlignment="1">
      <alignment horizontal="left" vertical="top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46" xfId="0" applyNumberFormat="1" applyBorder="1" applyAlignment="1">
      <alignment horizontal="right" vertical="center" wrapText="1"/>
    </xf>
    <xf numFmtId="4" fontId="0" fillId="0" borderId="30" xfId="0" applyNumberFormat="1" applyBorder="1" applyAlignment="1">
      <alignment horizontal="right" vertical="center" wrapText="1"/>
    </xf>
    <xf numFmtId="4" fontId="0" fillId="0" borderId="45" xfId="0" applyNumberFormat="1" applyBorder="1" applyAlignment="1">
      <alignment horizontal="right" vertical="center" wrapText="1"/>
    </xf>
    <xf numFmtId="4" fontId="0" fillId="0" borderId="44" xfId="0" applyNumberForma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8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1" xfId="0" applyFont="1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4" fontId="11" fillId="2" borderId="20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3" borderId="6" xfId="0" applyFont="1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0" fillId="0" borderId="28" xfId="0" applyNumberFormat="1" applyBorder="1" applyAlignment="1">
      <alignment horizontal="right" vertical="center" wrapText="1"/>
    </xf>
    <xf numFmtId="4" fontId="0" fillId="0" borderId="28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0" fontId="8" fillId="3" borderId="17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11" fillId="2" borderId="34" xfId="0" applyNumberFormat="1" applyFont="1" applyFill="1" applyBorder="1" applyAlignment="1">
      <alignment horizontal="right" vertical="center" wrapText="1"/>
    </xf>
    <xf numFmtId="4" fontId="11" fillId="0" borderId="36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 vertical="top" wrapText="1"/>
    </xf>
    <xf numFmtId="0" fontId="0" fillId="0" borderId="7" xfId="0" applyBorder="1"/>
    <xf numFmtId="0" fontId="2" fillId="3" borderId="20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1" xfId="0" applyBorder="1" applyAlignment="1">
      <alignment wrapText="1"/>
    </xf>
    <xf numFmtId="0" fontId="0" fillId="3" borderId="33" xfId="0" applyFill="1" applyBorder="1" applyAlignment="1">
      <alignment horizontal="left" vertical="top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7" fillId="4" borderId="37" xfId="0" applyFont="1" applyFill="1" applyBorder="1" applyAlignment="1">
      <alignment horizontal="right" vertical="top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7" fillId="4" borderId="33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4" fontId="0" fillId="0" borderId="30" xfId="0" applyNumberFormat="1" applyBorder="1" applyAlignment="1">
      <alignment horizontal="right" vertical="center"/>
    </xf>
    <xf numFmtId="4" fontId="0" fillId="0" borderId="45" xfId="0" applyNumberFormat="1" applyBorder="1" applyAlignment="1">
      <alignment horizontal="right" vertical="center"/>
    </xf>
    <xf numFmtId="0" fontId="0" fillId="3" borderId="39" xfId="0" applyFill="1" applyBorder="1" applyAlignment="1">
      <alignment horizontal="right" vertical="top"/>
    </xf>
    <xf numFmtId="0" fontId="0" fillId="3" borderId="32" xfId="0" applyFill="1" applyBorder="1" applyAlignment="1">
      <alignment horizontal="right" vertical="top"/>
    </xf>
    <xf numFmtId="0" fontId="0" fillId="3" borderId="40" xfId="0" applyFill="1" applyBorder="1" applyAlignment="1">
      <alignment horizontal="right" vertical="top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4" fontId="0" fillId="0" borderId="38" xfId="0" applyNumberFormat="1" applyBorder="1" applyAlignment="1">
      <alignment horizontal="right" vertical="center"/>
    </xf>
    <xf numFmtId="4" fontId="0" fillId="0" borderId="36" xfId="0" applyNumberFormat="1" applyBorder="1" applyAlignment="1">
      <alignment horizontal="right" vertical="center"/>
    </xf>
    <xf numFmtId="166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N100"/>
  <sheetViews>
    <sheetView tabSelected="1" topLeftCell="C1" zoomScaleNormal="100" workbookViewId="0">
      <selection activeCell="K6" sqref="K6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7" width="19.5" style="58" customWidth="1"/>
    <col min="8" max="8" width="19.5" customWidth="1"/>
    <col min="9" max="9" width="17.75" customWidth="1"/>
    <col min="10" max="10" width="13" customWidth="1"/>
    <col min="11" max="11" width="46" bestFit="1" customWidth="1"/>
    <col min="12" max="12" width="13.75" customWidth="1"/>
    <col min="13" max="13" width="11.5" customWidth="1"/>
    <col min="14" max="14" width="14.125" customWidth="1"/>
  </cols>
  <sheetData>
    <row r="1" spans="1:14" ht="93" customHeight="1"/>
    <row r="2" spans="1:14" ht="15">
      <c r="A2" s="46" t="s">
        <v>127</v>
      </c>
    </row>
    <row r="4" spans="1:14" ht="28.15" customHeight="1">
      <c r="A4" s="26" t="s">
        <v>84</v>
      </c>
      <c r="B4" s="27"/>
      <c r="C4" s="27"/>
      <c r="D4" s="27"/>
      <c r="E4" s="27"/>
      <c r="F4" s="27"/>
      <c r="G4" s="183"/>
      <c r="H4" s="183"/>
      <c r="I4" s="183"/>
    </row>
    <row r="5" spans="1:14" ht="24" customHeight="1">
      <c r="A5" s="24"/>
      <c r="B5" s="25"/>
      <c r="C5" s="25"/>
      <c r="D5" s="25"/>
      <c r="E5" s="25"/>
      <c r="F5" s="25"/>
      <c r="G5" s="165"/>
      <c r="H5" s="165"/>
      <c r="I5" s="165"/>
      <c r="K5" s="255">
        <f>1301662.5/11490156*100</f>
        <v>11.328501545148734</v>
      </c>
    </row>
    <row r="6" spans="1:14" ht="22.9" customHeight="1">
      <c r="A6" s="167" t="s">
        <v>92</v>
      </c>
      <c r="B6" s="168"/>
      <c r="C6" s="168"/>
      <c r="D6" s="168"/>
      <c r="E6" s="168"/>
      <c r="F6" s="168"/>
      <c r="G6" s="168"/>
      <c r="H6" s="168"/>
      <c r="I6" s="187"/>
    </row>
    <row r="7" spans="1:14" ht="25.9" customHeight="1" thickBot="1">
      <c r="A7" s="29"/>
      <c r="B7" s="30"/>
      <c r="C7" s="30"/>
      <c r="D7" s="30"/>
      <c r="E7" s="30"/>
      <c r="F7" s="30"/>
      <c r="G7" s="162"/>
      <c r="H7" s="162"/>
      <c r="I7" s="162"/>
    </row>
    <row r="8" spans="1:14" ht="24">
      <c r="A8" s="31" t="s">
        <v>0</v>
      </c>
      <c r="B8" s="32" t="s">
        <v>3</v>
      </c>
      <c r="C8" s="33" t="s">
        <v>59</v>
      </c>
      <c r="D8" s="33" t="s">
        <v>41</v>
      </c>
      <c r="E8" s="34" t="s">
        <v>12</v>
      </c>
      <c r="F8" s="35" t="s">
        <v>38</v>
      </c>
      <c r="G8" s="59" t="s">
        <v>5</v>
      </c>
      <c r="H8" s="44" t="s">
        <v>6</v>
      </c>
      <c r="I8" s="89" t="s">
        <v>76</v>
      </c>
      <c r="K8" s="85" t="s">
        <v>112</v>
      </c>
      <c r="L8" s="84">
        <v>7376088</v>
      </c>
    </row>
    <row r="9" spans="1:14" ht="28.15" customHeight="1">
      <c r="A9" s="142">
        <v>1</v>
      </c>
      <c r="B9" s="153" t="s">
        <v>1</v>
      </c>
      <c r="C9" s="4" t="s">
        <v>2</v>
      </c>
      <c r="D9" s="121">
        <v>120</v>
      </c>
      <c r="E9" s="84">
        <f>G9/D9</f>
        <v>64814.583333333336</v>
      </c>
      <c r="F9" s="5" t="s">
        <v>8</v>
      </c>
      <c r="G9" s="98">
        <v>7777750</v>
      </c>
      <c r="H9" s="98">
        <v>7777750</v>
      </c>
      <c r="I9" s="99">
        <f>G9*85%</f>
        <v>6611087.5</v>
      </c>
      <c r="K9" s="86" t="s">
        <v>113</v>
      </c>
      <c r="L9" s="84">
        <v>1301662</v>
      </c>
    </row>
    <row r="10" spans="1:14" ht="24" customHeight="1">
      <c r="A10" s="143"/>
      <c r="B10" s="154"/>
      <c r="C10" s="4" t="s">
        <v>40</v>
      </c>
      <c r="D10" s="121">
        <v>120</v>
      </c>
      <c r="E10" s="84">
        <v>2916.66</v>
      </c>
      <c r="F10" s="5" t="s">
        <v>8</v>
      </c>
      <c r="G10" s="98">
        <v>350000</v>
      </c>
      <c r="H10" s="98">
        <v>350000</v>
      </c>
      <c r="I10" s="99">
        <f t="shared" ref="I10:I11" si="0">G10*85%</f>
        <v>297500</v>
      </c>
      <c r="L10" s="70">
        <f>SUM(L8:L9)</f>
        <v>8677750</v>
      </c>
    </row>
    <row r="11" spans="1:14" ht="21.75" customHeight="1" thickBot="1">
      <c r="A11" s="143"/>
      <c r="B11" s="154"/>
      <c r="C11" s="13" t="s">
        <v>7</v>
      </c>
      <c r="D11" s="129">
        <v>120</v>
      </c>
      <c r="E11" s="130">
        <f>G11/D11</f>
        <v>4583.333333333333</v>
      </c>
      <c r="F11" s="16" t="s">
        <v>13</v>
      </c>
      <c r="G11" s="100">
        <v>550000</v>
      </c>
      <c r="H11" s="100">
        <v>550000</v>
      </c>
      <c r="I11" s="99">
        <f t="shared" si="0"/>
        <v>467500</v>
      </c>
      <c r="K11" t="s">
        <v>124</v>
      </c>
    </row>
    <row r="12" spans="1:14" ht="24" customHeight="1" thickBot="1">
      <c r="A12" s="148" t="s">
        <v>45</v>
      </c>
      <c r="B12" s="149"/>
      <c r="C12" s="149"/>
      <c r="D12" s="149"/>
      <c r="E12" s="149"/>
      <c r="F12" s="150"/>
      <c r="G12" s="101">
        <f>SUM(G9:G11)</f>
        <v>8677750</v>
      </c>
      <c r="H12" s="101">
        <f t="shared" ref="H12" si="1">SUM(H9:H11)</f>
        <v>8677750</v>
      </c>
      <c r="I12" s="102">
        <f>SUM(I9:I11)</f>
        <v>7376087.5</v>
      </c>
      <c r="J12" s="67">
        <f>G12-I12</f>
        <v>1301662.5</v>
      </c>
      <c r="K12" s="128">
        <f>I12/H12</f>
        <v>0.85</v>
      </c>
      <c r="N12">
        <f>J12/G91*100</f>
        <v>11.328501545148734</v>
      </c>
    </row>
    <row r="13" spans="1:14" ht="61.5" customHeight="1">
      <c r="A13" s="235">
        <v>2</v>
      </c>
      <c r="B13" s="232" t="s">
        <v>9</v>
      </c>
      <c r="C13" s="230" t="s">
        <v>78</v>
      </c>
      <c r="D13" s="17" t="s">
        <v>42</v>
      </c>
      <c r="E13" s="18" t="s">
        <v>12</v>
      </c>
      <c r="F13" s="218" t="s">
        <v>125</v>
      </c>
      <c r="G13" s="188">
        <v>55000</v>
      </c>
      <c r="H13" s="188">
        <v>55000</v>
      </c>
      <c r="I13" s="228">
        <v>55000</v>
      </c>
      <c r="K13" s="3">
        <v>3028</v>
      </c>
      <c r="L13" s="65">
        <v>80000</v>
      </c>
    </row>
    <row r="14" spans="1:14" ht="21.6" customHeight="1">
      <c r="A14" s="236"/>
      <c r="B14" s="233"/>
      <c r="C14" s="231"/>
      <c r="D14" s="121">
        <v>55</v>
      </c>
      <c r="E14" s="84">
        <v>1000</v>
      </c>
      <c r="F14" s="213"/>
      <c r="G14" s="189"/>
      <c r="H14" s="189"/>
      <c r="I14" s="229"/>
      <c r="K14" s="3">
        <v>4708</v>
      </c>
      <c r="L14" s="65">
        <v>135000</v>
      </c>
    </row>
    <row r="15" spans="1:14" ht="18" customHeight="1">
      <c r="A15" s="236"/>
      <c r="B15" s="233"/>
      <c r="C15" s="6" t="s">
        <v>10</v>
      </c>
      <c r="D15" s="121">
        <v>36</v>
      </c>
      <c r="E15" s="84">
        <v>1000</v>
      </c>
      <c r="F15" s="5" t="s">
        <v>125</v>
      </c>
      <c r="G15" s="98">
        <v>36000</v>
      </c>
      <c r="H15" s="98">
        <v>36000</v>
      </c>
      <c r="I15" s="99">
        <v>36000</v>
      </c>
      <c r="K15" s="69" t="s">
        <v>98</v>
      </c>
      <c r="L15" s="70">
        <f>L13+L14</f>
        <v>215000</v>
      </c>
    </row>
    <row r="16" spans="1:14" ht="19.899999999999999" customHeight="1">
      <c r="A16" s="236"/>
      <c r="B16" s="233"/>
      <c r="C16" s="6" t="s">
        <v>36</v>
      </c>
      <c r="D16" s="121">
        <v>22</v>
      </c>
      <c r="E16" s="84">
        <v>2000</v>
      </c>
      <c r="F16" s="5" t="s">
        <v>125</v>
      </c>
      <c r="G16" s="98">
        <v>44000</v>
      </c>
      <c r="H16" s="98">
        <v>44000</v>
      </c>
      <c r="I16" s="99">
        <v>44000</v>
      </c>
      <c r="L16" s="67"/>
    </row>
    <row r="17" spans="1:12" ht="20.45" customHeight="1">
      <c r="A17" s="236"/>
      <c r="B17" s="233"/>
      <c r="C17" s="6" t="s">
        <v>77</v>
      </c>
      <c r="D17" s="121">
        <v>3</v>
      </c>
      <c r="E17" s="84">
        <v>20000</v>
      </c>
      <c r="F17" s="5">
        <v>470</v>
      </c>
      <c r="G17" s="98">
        <v>60000</v>
      </c>
      <c r="H17" s="98">
        <v>60000</v>
      </c>
      <c r="I17" s="99">
        <v>60000</v>
      </c>
    </row>
    <row r="18" spans="1:12" ht="27" customHeight="1">
      <c r="A18" s="236"/>
      <c r="B18" s="233"/>
      <c r="C18" s="4" t="s">
        <v>37</v>
      </c>
      <c r="D18" s="121">
        <v>20</v>
      </c>
      <c r="E18" s="84">
        <v>1000</v>
      </c>
      <c r="F18" s="5">
        <v>470</v>
      </c>
      <c r="G18" s="98">
        <v>20000</v>
      </c>
      <c r="H18" s="98">
        <v>20000</v>
      </c>
      <c r="I18" s="99">
        <v>20000</v>
      </c>
      <c r="K18" s="3">
        <v>4118</v>
      </c>
      <c r="L18" s="65">
        <v>20000</v>
      </c>
    </row>
    <row r="19" spans="1:12" ht="24" customHeight="1" thickBot="1">
      <c r="A19" s="237"/>
      <c r="B19" s="234"/>
      <c r="C19" s="43" t="s">
        <v>11</v>
      </c>
      <c r="D19" s="14"/>
      <c r="E19" s="15"/>
      <c r="F19" s="19"/>
      <c r="G19" s="103"/>
      <c r="H19" s="104"/>
      <c r="I19" s="105"/>
      <c r="K19" s="3">
        <v>4128</v>
      </c>
      <c r="L19" s="65">
        <v>5000</v>
      </c>
    </row>
    <row r="20" spans="1:12" ht="24" customHeight="1" thickBot="1">
      <c r="A20" s="148" t="s">
        <v>44</v>
      </c>
      <c r="B20" s="149"/>
      <c r="C20" s="149"/>
      <c r="D20" s="149"/>
      <c r="E20" s="149"/>
      <c r="F20" s="150"/>
      <c r="G20" s="106">
        <f>SUM(G13:G19)</f>
        <v>215000</v>
      </c>
      <c r="H20" s="106">
        <f t="shared" ref="H20:I20" si="2">SUM(H13:H19)</f>
        <v>215000</v>
      </c>
      <c r="I20" s="107">
        <f t="shared" si="2"/>
        <v>215000</v>
      </c>
      <c r="K20" s="3">
        <v>4178</v>
      </c>
      <c r="L20" s="65">
        <v>475000</v>
      </c>
    </row>
    <row r="21" spans="1:12" ht="45" customHeight="1">
      <c r="A21" s="143">
        <v>3</v>
      </c>
      <c r="B21" s="154" t="s">
        <v>14</v>
      </c>
      <c r="C21" s="180" t="s">
        <v>15</v>
      </c>
      <c r="D21" s="181"/>
      <c r="E21" s="182"/>
      <c r="F21" s="52" t="s">
        <v>82</v>
      </c>
      <c r="G21" s="108">
        <v>500000</v>
      </c>
      <c r="H21" s="108">
        <v>500000</v>
      </c>
      <c r="I21" s="109">
        <v>500000</v>
      </c>
      <c r="K21" s="69" t="s">
        <v>101</v>
      </c>
      <c r="L21" s="70">
        <f>SUM(L18:L20)</f>
        <v>500000</v>
      </c>
    </row>
    <row r="22" spans="1:12" ht="34.9" customHeight="1">
      <c r="A22" s="143"/>
      <c r="B22" s="154"/>
      <c r="C22" s="184" t="s">
        <v>16</v>
      </c>
      <c r="D22" s="185"/>
      <c r="E22" s="186"/>
      <c r="F22" s="7">
        <v>430</v>
      </c>
      <c r="G22" s="110">
        <v>0</v>
      </c>
      <c r="H22" s="110">
        <v>0</v>
      </c>
      <c r="I22" s="111">
        <v>0</v>
      </c>
    </row>
    <row r="23" spans="1:12" ht="30" customHeight="1">
      <c r="A23" s="143"/>
      <c r="B23" s="154"/>
      <c r="C23" s="184" t="s">
        <v>17</v>
      </c>
      <c r="D23" s="185"/>
      <c r="E23" s="186"/>
      <c r="F23" s="7" t="s">
        <v>83</v>
      </c>
      <c r="G23" s="110">
        <v>641406</v>
      </c>
      <c r="H23" s="110">
        <v>641406</v>
      </c>
      <c r="I23" s="111">
        <v>641406</v>
      </c>
      <c r="K23" s="3" t="s">
        <v>99</v>
      </c>
      <c r="L23" s="65">
        <v>501840</v>
      </c>
    </row>
    <row r="24" spans="1:12" ht="27.6" customHeight="1">
      <c r="A24" s="143"/>
      <c r="B24" s="154"/>
      <c r="C24" s="184" t="s">
        <v>18</v>
      </c>
      <c r="D24" s="185"/>
      <c r="E24" s="186"/>
      <c r="F24" s="7">
        <v>438</v>
      </c>
      <c r="G24" s="110">
        <v>0</v>
      </c>
      <c r="H24" s="110">
        <v>0</v>
      </c>
      <c r="I24" s="111">
        <v>0</v>
      </c>
      <c r="K24" s="3" t="s">
        <v>100</v>
      </c>
      <c r="L24" s="65">
        <v>42425</v>
      </c>
    </row>
    <row r="25" spans="1:12" ht="25.15" customHeight="1">
      <c r="A25" s="143"/>
      <c r="B25" s="154"/>
      <c r="C25" s="192" t="s">
        <v>79</v>
      </c>
      <c r="D25" s="21" t="s">
        <v>60</v>
      </c>
      <c r="E25" s="22" t="s">
        <v>19</v>
      </c>
      <c r="F25" s="207">
        <v>441</v>
      </c>
      <c r="G25" s="224">
        <v>50000</v>
      </c>
      <c r="H25" s="224">
        <v>50000</v>
      </c>
      <c r="I25" s="253">
        <v>50000</v>
      </c>
      <c r="K25" s="71" t="s">
        <v>102</v>
      </c>
      <c r="L25" s="72">
        <v>30000</v>
      </c>
    </row>
    <row r="26" spans="1:12" ht="24" customHeight="1">
      <c r="A26" s="143"/>
      <c r="B26" s="154"/>
      <c r="C26" s="193"/>
      <c r="D26" s="121">
        <v>100</v>
      </c>
      <c r="E26" s="74">
        <v>500</v>
      </c>
      <c r="F26" s="208"/>
      <c r="G26" s="225"/>
      <c r="H26" s="225"/>
      <c r="I26" s="254"/>
      <c r="K26" s="3" t="s">
        <v>103</v>
      </c>
      <c r="L26" s="65">
        <v>67141</v>
      </c>
    </row>
    <row r="27" spans="1:12" ht="25.5" customHeight="1">
      <c r="A27" s="143"/>
      <c r="B27" s="154"/>
      <c r="C27" s="184" t="s">
        <v>20</v>
      </c>
      <c r="D27" s="185"/>
      <c r="E27" s="186"/>
      <c r="F27" s="53">
        <v>461</v>
      </c>
      <c r="G27" s="110">
        <v>150000</v>
      </c>
      <c r="H27" s="110">
        <v>150000</v>
      </c>
      <c r="I27" s="111">
        <v>150000</v>
      </c>
      <c r="K27" s="73" t="s">
        <v>17</v>
      </c>
      <c r="L27" s="70">
        <f>SUM(L23:L26)</f>
        <v>641406</v>
      </c>
    </row>
    <row r="28" spans="1:12" ht="24.6" customHeight="1" thickBot="1">
      <c r="A28" s="143"/>
      <c r="B28" s="154"/>
      <c r="C28" s="194" t="s">
        <v>11</v>
      </c>
      <c r="D28" s="195"/>
      <c r="E28" s="196"/>
      <c r="F28" s="15"/>
      <c r="G28" s="103"/>
      <c r="H28" s="103"/>
      <c r="I28" s="112"/>
    </row>
    <row r="29" spans="1:12" ht="24.6" customHeight="1" thickBot="1">
      <c r="A29" s="148" t="s">
        <v>43</v>
      </c>
      <c r="B29" s="149"/>
      <c r="C29" s="149"/>
      <c r="D29" s="149"/>
      <c r="E29" s="149"/>
      <c r="F29" s="150"/>
      <c r="G29" s="106">
        <f>SUM(G21:G28)</f>
        <v>1341406</v>
      </c>
      <c r="H29" s="106">
        <f t="shared" ref="H29:I29" si="3">SUM(H21:H28)</f>
        <v>1341406</v>
      </c>
      <c r="I29" s="107">
        <f t="shared" si="3"/>
        <v>1341406</v>
      </c>
    </row>
    <row r="30" spans="1:12" ht="39.6" customHeight="1">
      <c r="A30" s="57">
        <v>4</v>
      </c>
      <c r="B30" s="20" t="s">
        <v>46</v>
      </c>
      <c r="C30" s="197" t="s">
        <v>47</v>
      </c>
      <c r="D30" s="198" t="s">
        <v>21</v>
      </c>
      <c r="E30" s="199"/>
      <c r="F30" s="28">
        <v>421</v>
      </c>
      <c r="G30" s="108">
        <v>88000</v>
      </c>
      <c r="H30" s="108">
        <v>88000</v>
      </c>
      <c r="I30" s="109">
        <v>88000</v>
      </c>
    </row>
    <row r="31" spans="1:12" ht="24" customHeight="1">
      <c r="A31" s="36"/>
      <c r="B31" s="20"/>
      <c r="C31" s="193"/>
      <c r="D31" s="190" t="s">
        <v>22</v>
      </c>
      <c r="E31" s="191"/>
      <c r="F31" s="7">
        <v>606</v>
      </c>
      <c r="G31" s="110">
        <v>17000</v>
      </c>
      <c r="H31" s="110">
        <v>17000</v>
      </c>
      <c r="I31" s="111">
        <v>17000</v>
      </c>
      <c r="K31" s="77">
        <v>6068</v>
      </c>
      <c r="L31" s="70">
        <v>17000</v>
      </c>
    </row>
    <row r="32" spans="1:12" ht="21" customHeight="1">
      <c r="A32" s="36"/>
      <c r="B32" s="20"/>
      <c r="C32" s="192" t="s">
        <v>23</v>
      </c>
      <c r="D32" s="190" t="s">
        <v>24</v>
      </c>
      <c r="E32" s="191"/>
      <c r="F32" s="7">
        <v>440</v>
      </c>
      <c r="G32" s="110">
        <v>835000</v>
      </c>
      <c r="H32" s="110">
        <v>835000</v>
      </c>
      <c r="I32" s="111">
        <v>835000</v>
      </c>
      <c r="K32" s="77">
        <v>4408</v>
      </c>
      <c r="L32" s="70">
        <v>835000</v>
      </c>
    </row>
    <row r="33" spans="1:12" ht="31.15" customHeight="1">
      <c r="A33" s="36"/>
      <c r="B33" s="20"/>
      <c r="C33" s="197"/>
      <c r="D33" s="190" t="s">
        <v>93</v>
      </c>
      <c r="E33" s="191"/>
      <c r="F33" s="7">
        <v>426</v>
      </c>
      <c r="G33" s="110">
        <v>220000</v>
      </c>
      <c r="H33" s="110">
        <v>220000</v>
      </c>
      <c r="I33" s="111">
        <v>220000</v>
      </c>
      <c r="K33" s="77">
        <v>4268</v>
      </c>
      <c r="L33" s="70">
        <v>220000</v>
      </c>
    </row>
    <row r="34" spans="1:12" ht="22.9" customHeight="1">
      <c r="A34" s="36"/>
      <c r="B34" s="20"/>
      <c r="C34" s="197"/>
      <c r="D34" s="190" t="s">
        <v>25</v>
      </c>
      <c r="E34" s="191"/>
      <c r="F34" s="7">
        <v>430</v>
      </c>
      <c r="G34" s="110">
        <v>13000</v>
      </c>
      <c r="H34" s="110">
        <v>13000</v>
      </c>
      <c r="I34" s="111">
        <v>13000</v>
      </c>
      <c r="K34" s="78" t="s">
        <v>104</v>
      </c>
      <c r="L34" s="70">
        <v>5000</v>
      </c>
    </row>
    <row r="35" spans="1:12" ht="20.45" customHeight="1">
      <c r="A35" s="36"/>
      <c r="B35" s="20"/>
      <c r="C35" s="193"/>
      <c r="D35" s="200" t="s">
        <v>11</v>
      </c>
      <c r="E35" s="201"/>
      <c r="F35" s="3"/>
      <c r="G35" s="110"/>
      <c r="H35" s="110"/>
      <c r="I35" s="111"/>
      <c r="K35" s="78" t="s">
        <v>105</v>
      </c>
      <c r="L35" s="70">
        <v>8000</v>
      </c>
    </row>
    <row r="36" spans="1:12" ht="30.6" customHeight="1">
      <c r="A36" s="36"/>
      <c r="B36" s="20"/>
      <c r="C36" s="184" t="s">
        <v>97</v>
      </c>
      <c r="D36" s="185"/>
      <c r="E36" s="186"/>
      <c r="F36" s="7">
        <v>427</v>
      </c>
      <c r="G36" s="110">
        <v>4000</v>
      </c>
      <c r="H36" s="110">
        <v>4000</v>
      </c>
      <c r="I36" s="111">
        <v>4000</v>
      </c>
      <c r="K36" s="69">
        <v>4278</v>
      </c>
      <c r="L36" s="70">
        <v>4000</v>
      </c>
    </row>
    <row r="37" spans="1:12" ht="22.15" customHeight="1">
      <c r="A37" s="36"/>
      <c r="B37" s="20"/>
      <c r="C37" s="184" t="s">
        <v>26</v>
      </c>
      <c r="D37" s="185"/>
      <c r="E37" s="186"/>
      <c r="F37" s="7">
        <v>436</v>
      </c>
      <c r="G37" s="110">
        <v>0</v>
      </c>
      <c r="H37" s="110">
        <v>0</v>
      </c>
      <c r="I37" s="111">
        <v>0</v>
      </c>
    </row>
    <row r="38" spans="1:12" ht="22.9" customHeight="1">
      <c r="A38" s="36"/>
      <c r="B38" s="20"/>
      <c r="C38" s="184" t="s">
        <v>27</v>
      </c>
      <c r="D38" s="185"/>
      <c r="E38" s="186"/>
      <c r="F38" s="7">
        <v>430</v>
      </c>
      <c r="G38" s="110">
        <v>0</v>
      </c>
      <c r="H38" s="110">
        <v>0</v>
      </c>
      <c r="I38" s="111">
        <v>0</v>
      </c>
      <c r="K38" s="75" t="s">
        <v>107</v>
      </c>
      <c r="L38" s="76">
        <v>30000</v>
      </c>
    </row>
    <row r="39" spans="1:12" ht="20.45" customHeight="1">
      <c r="A39" s="36"/>
      <c r="B39" s="20"/>
      <c r="C39" s="192" t="s">
        <v>94</v>
      </c>
      <c r="D39" s="190" t="s">
        <v>28</v>
      </c>
      <c r="E39" s="191"/>
      <c r="F39" s="7">
        <v>430</v>
      </c>
      <c r="G39" s="110">
        <v>0</v>
      </c>
      <c r="H39" s="110">
        <v>0</v>
      </c>
      <c r="I39" s="111">
        <v>0</v>
      </c>
      <c r="K39" s="75" t="s">
        <v>108</v>
      </c>
      <c r="L39" s="76">
        <v>45000</v>
      </c>
    </row>
    <row r="40" spans="1:12" ht="21.6" customHeight="1">
      <c r="A40" s="36"/>
      <c r="B40" s="20"/>
      <c r="C40" s="197"/>
      <c r="D40" s="190" t="s">
        <v>29</v>
      </c>
      <c r="E40" s="191"/>
      <c r="F40" s="81">
        <v>421</v>
      </c>
      <c r="G40" s="113">
        <v>10000</v>
      </c>
      <c r="H40" s="113">
        <v>10000</v>
      </c>
      <c r="I40" s="114">
        <v>10000</v>
      </c>
      <c r="K40" s="75" t="s">
        <v>111</v>
      </c>
      <c r="L40" s="76">
        <v>500</v>
      </c>
    </row>
    <row r="41" spans="1:12" ht="20.45" customHeight="1">
      <c r="A41" s="36"/>
      <c r="B41" s="20"/>
      <c r="C41" s="197"/>
      <c r="D41" s="190" t="s">
        <v>30</v>
      </c>
      <c r="E41" s="191"/>
      <c r="F41" s="7">
        <v>430</v>
      </c>
      <c r="G41" s="110">
        <v>500</v>
      </c>
      <c r="H41" s="110">
        <v>500</v>
      </c>
      <c r="I41" s="111">
        <v>500</v>
      </c>
      <c r="K41" s="75" t="s">
        <v>109</v>
      </c>
      <c r="L41" s="76">
        <v>4500</v>
      </c>
    </row>
    <row r="42" spans="1:12" ht="22.9" customHeight="1">
      <c r="A42" s="203"/>
      <c r="B42" s="202"/>
      <c r="C42" s="193"/>
      <c r="D42" s="190" t="s">
        <v>106</v>
      </c>
      <c r="E42" s="191"/>
      <c r="F42" s="74">
        <v>430</v>
      </c>
      <c r="G42" s="110">
        <v>0</v>
      </c>
      <c r="H42" s="110">
        <v>0</v>
      </c>
      <c r="I42" s="111">
        <v>0</v>
      </c>
      <c r="K42" s="75" t="s">
        <v>110</v>
      </c>
      <c r="L42" s="76">
        <v>8000</v>
      </c>
    </row>
    <row r="43" spans="1:12" ht="22.9" customHeight="1" thickBot="1">
      <c r="A43" s="203"/>
      <c r="B43" s="202"/>
      <c r="C43" s="204" t="s">
        <v>126</v>
      </c>
      <c r="D43" s="205"/>
      <c r="E43" s="206"/>
      <c r="F43" s="19">
        <v>430</v>
      </c>
      <c r="G43" s="103">
        <v>61000</v>
      </c>
      <c r="H43" s="103">
        <v>61000</v>
      </c>
      <c r="I43" s="112">
        <v>61000</v>
      </c>
      <c r="K43" s="69">
        <v>4218</v>
      </c>
      <c r="L43" s="70">
        <f>SUM(L38:L42)</f>
        <v>88000</v>
      </c>
    </row>
    <row r="44" spans="1:12" ht="22.9" customHeight="1" thickBot="1">
      <c r="A44" s="241" t="s">
        <v>48</v>
      </c>
      <c r="B44" s="242"/>
      <c r="C44" s="242"/>
      <c r="D44" s="242"/>
      <c r="E44" s="242"/>
      <c r="F44" s="243"/>
      <c r="G44" s="115">
        <f>SUM(G30:G43)</f>
        <v>1248500</v>
      </c>
      <c r="H44" s="115">
        <f t="shared" ref="H44:I44" si="4">SUM(H30:H43)</f>
        <v>1248500</v>
      </c>
      <c r="I44" s="116">
        <f t="shared" si="4"/>
        <v>1248500</v>
      </c>
    </row>
    <row r="45" spans="1:12" ht="22.9" customHeight="1">
      <c r="A45" s="248">
        <v>5</v>
      </c>
      <c r="B45" s="178" t="s">
        <v>50</v>
      </c>
      <c r="C45" s="244" t="s">
        <v>88</v>
      </c>
      <c r="D45" s="47" t="s">
        <v>53</v>
      </c>
      <c r="E45" s="48" t="s">
        <v>19</v>
      </c>
      <c r="F45" s="245" t="s">
        <v>49</v>
      </c>
      <c r="G45" s="222">
        <v>5000</v>
      </c>
      <c r="H45" s="222">
        <v>5000</v>
      </c>
      <c r="I45" s="246">
        <v>5000</v>
      </c>
      <c r="K45" s="75" t="s">
        <v>114</v>
      </c>
      <c r="L45" s="79">
        <v>1000</v>
      </c>
    </row>
    <row r="46" spans="1:12" ht="28.5" customHeight="1">
      <c r="A46" s="249"/>
      <c r="B46" s="251"/>
      <c r="C46" s="182"/>
      <c r="D46" s="121">
        <v>10</v>
      </c>
      <c r="E46" s="74">
        <v>500</v>
      </c>
      <c r="F46" s="208"/>
      <c r="G46" s="223"/>
      <c r="H46" s="223"/>
      <c r="I46" s="247"/>
      <c r="K46" s="75" t="s">
        <v>115</v>
      </c>
      <c r="L46" s="3">
        <v>20000</v>
      </c>
    </row>
    <row r="47" spans="1:12" ht="33" customHeight="1" thickBot="1">
      <c r="A47" s="250"/>
      <c r="B47" s="252"/>
      <c r="C47" s="55" t="s">
        <v>89</v>
      </c>
      <c r="D47" s="49"/>
      <c r="E47" s="49"/>
      <c r="F47" s="50" t="s">
        <v>52</v>
      </c>
      <c r="G47" s="117">
        <v>0</v>
      </c>
      <c r="H47" s="117">
        <v>0</v>
      </c>
      <c r="I47" s="118">
        <v>0</v>
      </c>
      <c r="K47" s="75" t="s">
        <v>116</v>
      </c>
      <c r="L47" s="3">
        <v>5000</v>
      </c>
    </row>
    <row r="48" spans="1:12" ht="22.9" customHeight="1" thickBot="1">
      <c r="A48" s="241" t="s">
        <v>51</v>
      </c>
      <c r="B48" s="242"/>
      <c r="C48" s="242"/>
      <c r="D48" s="242"/>
      <c r="E48" s="242"/>
      <c r="F48" s="243"/>
      <c r="G48" s="115">
        <f>SUM(G45:G47)</f>
        <v>5000</v>
      </c>
      <c r="H48" s="115">
        <f t="shared" ref="H48:I48" si="5">SUM(H45:H47)</f>
        <v>5000</v>
      </c>
      <c r="I48" s="116">
        <f t="shared" si="5"/>
        <v>5000</v>
      </c>
      <c r="K48" s="75" t="s">
        <v>117</v>
      </c>
      <c r="L48" s="3">
        <v>25000</v>
      </c>
    </row>
    <row r="49" spans="1:12" ht="21.6" customHeight="1">
      <c r="A49" s="176">
        <v>6</v>
      </c>
      <c r="B49" s="178" t="s">
        <v>31</v>
      </c>
      <c r="C49" s="212" t="s">
        <v>11</v>
      </c>
      <c r="D49" s="47" t="s">
        <v>80</v>
      </c>
      <c r="E49" s="48" t="s">
        <v>19</v>
      </c>
      <c r="F49" s="218">
        <v>430</v>
      </c>
      <c r="G49" s="221">
        <v>0</v>
      </c>
      <c r="H49" s="221">
        <v>0</v>
      </c>
      <c r="I49" s="158">
        <v>0</v>
      </c>
      <c r="K49" s="3" t="s">
        <v>118</v>
      </c>
      <c r="L49" s="65">
        <v>10000</v>
      </c>
    </row>
    <row r="50" spans="1:12" ht="22.15" customHeight="1">
      <c r="A50" s="143"/>
      <c r="B50" s="154"/>
      <c r="C50" s="213"/>
      <c r="D50" s="1"/>
      <c r="E50" s="3"/>
      <c r="F50" s="141"/>
      <c r="G50" s="156"/>
      <c r="H50" s="156"/>
      <c r="I50" s="159"/>
      <c r="K50" s="122" t="s">
        <v>119</v>
      </c>
      <c r="L50" s="80">
        <f>SUM(L45:L49)</f>
        <v>61000</v>
      </c>
    </row>
    <row r="51" spans="1:12" ht="22.15" customHeight="1">
      <c r="A51" s="143"/>
      <c r="B51" s="154"/>
      <c r="C51" s="214" t="s">
        <v>11</v>
      </c>
      <c r="D51" s="216"/>
      <c r="E51" s="216"/>
      <c r="F51" s="219">
        <v>430</v>
      </c>
      <c r="G51" s="156">
        <v>0</v>
      </c>
      <c r="H51" s="156">
        <v>0</v>
      </c>
      <c r="I51" s="159">
        <v>0</v>
      </c>
    </row>
    <row r="52" spans="1:12" ht="18.75" customHeight="1" thickBot="1">
      <c r="A52" s="177"/>
      <c r="B52" s="179"/>
      <c r="C52" s="215"/>
      <c r="D52" s="217"/>
      <c r="E52" s="217"/>
      <c r="F52" s="220"/>
      <c r="G52" s="157"/>
      <c r="H52" s="157"/>
      <c r="I52" s="160"/>
    </row>
    <row r="53" spans="1:12" ht="24" customHeight="1" thickBot="1">
      <c r="A53" s="238" t="s">
        <v>62</v>
      </c>
      <c r="B53" s="239"/>
      <c r="C53" s="239"/>
      <c r="D53" s="239"/>
      <c r="E53" s="239"/>
      <c r="F53" s="240"/>
      <c r="G53" s="119">
        <f>SUM(G49:G52)</f>
        <v>0</v>
      </c>
      <c r="H53" s="119">
        <f t="shared" ref="H53:I53" si="6">SUM(H49:H52)</f>
        <v>0</v>
      </c>
      <c r="I53" s="120">
        <f t="shared" si="6"/>
        <v>0</v>
      </c>
    </row>
    <row r="54" spans="1:12" ht="32.25" customHeight="1">
      <c r="A54" s="203">
        <v>7</v>
      </c>
      <c r="B54" s="154" t="s">
        <v>32</v>
      </c>
      <c r="C54" s="180" t="s">
        <v>33</v>
      </c>
      <c r="D54" s="181"/>
      <c r="E54" s="182"/>
      <c r="F54" s="23" t="s">
        <v>81</v>
      </c>
      <c r="G54" s="108">
        <v>2500</v>
      </c>
      <c r="H54" s="108">
        <v>2500</v>
      </c>
      <c r="I54" s="109">
        <v>2500</v>
      </c>
    </row>
    <row r="55" spans="1:12" ht="32.25" customHeight="1" thickBot="1">
      <c r="A55" s="203"/>
      <c r="B55" s="154"/>
      <c r="C55" s="209" t="s">
        <v>11</v>
      </c>
      <c r="D55" s="210"/>
      <c r="E55" s="211"/>
      <c r="F55" s="23" t="s">
        <v>81</v>
      </c>
      <c r="G55" s="103">
        <v>0</v>
      </c>
      <c r="H55" s="103">
        <v>0</v>
      </c>
      <c r="I55" s="112">
        <v>0</v>
      </c>
    </row>
    <row r="56" spans="1:12" ht="24.75" customHeight="1" thickBot="1">
      <c r="A56" s="148" t="s">
        <v>54</v>
      </c>
      <c r="B56" s="149"/>
      <c r="C56" s="149"/>
      <c r="D56" s="149"/>
      <c r="E56" s="149"/>
      <c r="F56" s="150"/>
      <c r="G56" s="106">
        <f>G54+G55</f>
        <v>2500</v>
      </c>
      <c r="H56" s="106">
        <f t="shared" ref="H56:I56" si="7">H54+H55</f>
        <v>2500</v>
      </c>
      <c r="I56" s="107">
        <f t="shared" si="7"/>
        <v>2500</v>
      </c>
    </row>
    <row r="57" spans="1:12" ht="22.9" customHeight="1" thickBot="1">
      <c r="A57" s="145" t="s">
        <v>55</v>
      </c>
      <c r="B57" s="146"/>
      <c r="C57" s="146"/>
      <c r="D57" s="146"/>
      <c r="E57" s="146"/>
      <c r="F57" s="147"/>
      <c r="G57" s="125">
        <f>G12+G20+G29+G44+G48+G53+G56</f>
        <v>11490156</v>
      </c>
      <c r="H57" s="125">
        <f>H12+H20+H29+H44+H48+H53+H56</f>
        <v>11490156</v>
      </c>
      <c r="I57" s="126">
        <f t="shared" ref="I57" si="8">I12+I20+I29+I44+I48+I53+I56</f>
        <v>10188493.5</v>
      </c>
      <c r="K57" s="128">
        <f>I57/H57</f>
        <v>0.88671498454851261</v>
      </c>
    </row>
    <row r="58" spans="1:12" ht="22.9" customHeight="1">
      <c r="A58" s="164"/>
      <c r="B58" s="165"/>
      <c r="C58" s="165"/>
      <c r="D58" s="165"/>
      <c r="E58" s="165"/>
      <c r="F58" s="165"/>
      <c r="G58" s="165"/>
      <c r="H58" s="165"/>
      <c r="I58" s="166"/>
      <c r="J58" s="67">
        <f>G56+G48+G44+G29+G20</f>
        <v>2812406</v>
      </c>
    </row>
    <row r="59" spans="1:12" ht="22.9" customHeight="1">
      <c r="A59" s="167" t="s">
        <v>56</v>
      </c>
      <c r="B59" s="168"/>
      <c r="C59" s="168"/>
      <c r="D59" s="168"/>
      <c r="E59" s="168"/>
      <c r="F59" s="168"/>
      <c r="G59" s="168"/>
      <c r="H59" s="168"/>
      <c r="I59" s="169"/>
      <c r="K59" s="11"/>
      <c r="L59" s="11"/>
    </row>
    <row r="60" spans="1:12" s="11" customFormat="1" ht="22.9" customHeight="1" thickBot="1">
      <c r="A60" s="97"/>
      <c r="B60" s="37"/>
      <c r="C60" s="37"/>
      <c r="D60" s="37"/>
      <c r="E60" s="37"/>
      <c r="F60" s="37"/>
      <c r="G60" s="62"/>
      <c r="H60" s="37"/>
      <c r="I60" s="96"/>
      <c r="K60"/>
      <c r="L60"/>
    </row>
    <row r="61" spans="1:12" ht="25.9" customHeight="1">
      <c r="A61" s="39" t="s">
        <v>0</v>
      </c>
      <c r="B61" s="32" t="s">
        <v>3</v>
      </c>
      <c r="C61" s="173" t="s">
        <v>61</v>
      </c>
      <c r="D61" s="174"/>
      <c r="E61" s="175"/>
      <c r="F61" s="35" t="s">
        <v>38</v>
      </c>
      <c r="G61" s="63" t="s">
        <v>5</v>
      </c>
      <c r="H61" s="90" t="s">
        <v>6</v>
      </c>
      <c r="I61" s="45" t="s">
        <v>76</v>
      </c>
    </row>
    <row r="62" spans="1:12" ht="35.25" customHeight="1">
      <c r="A62" s="142">
        <v>1</v>
      </c>
      <c r="B62" s="153" t="s">
        <v>34</v>
      </c>
      <c r="C62" s="54" t="s">
        <v>11</v>
      </c>
      <c r="D62" s="9"/>
      <c r="E62" s="10"/>
      <c r="F62" s="7">
        <v>439</v>
      </c>
      <c r="G62" s="68">
        <v>0</v>
      </c>
      <c r="H62" s="82">
        <v>0</v>
      </c>
      <c r="I62" s="83">
        <v>0</v>
      </c>
    </row>
    <row r="63" spans="1:12" ht="34.5" customHeight="1" thickBot="1">
      <c r="A63" s="143"/>
      <c r="B63" s="154"/>
      <c r="C63" s="170" t="s">
        <v>11</v>
      </c>
      <c r="D63" s="171"/>
      <c r="E63" s="172"/>
      <c r="F63" s="7">
        <v>439</v>
      </c>
      <c r="G63" s="64">
        <v>0</v>
      </c>
      <c r="H63" s="87">
        <v>0</v>
      </c>
      <c r="I63" s="88">
        <v>0</v>
      </c>
    </row>
    <row r="64" spans="1:12" ht="22.9" customHeight="1" thickBot="1">
      <c r="A64" s="145" t="s">
        <v>58</v>
      </c>
      <c r="B64" s="146"/>
      <c r="C64" s="146"/>
      <c r="D64" s="146"/>
      <c r="E64" s="146"/>
      <c r="F64" s="147"/>
      <c r="G64" s="123">
        <f>SUM(G62:G63)</f>
        <v>0</v>
      </c>
      <c r="H64" s="123">
        <f t="shared" ref="H64:I64" si="9">SUM(H62:H63)</f>
        <v>0</v>
      </c>
      <c r="I64" s="124">
        <f t="shared" si="9"/>
        <v>0</v>
      </c>
    </row>
    <row r="65" spans="1:9" ht="22.9" customHeight="1">
      <c r="A65" s="164"/>
      <c r="B65" s="165"/>
      <c r="C65" s="165"/>
      <c r="D65" s="165"/>
      <c r="E65" s="165"/>
      <c r="F65" s="165"/>
      <c r="G65" s="165"/>
      <c r="H65" s="165"/>
      <c r="I65" s="166"/>
    </row>
    <row r="66" spans="1:9" ht="22.9" customHeight="1">
      <c r="A66" s="167" t="s">
        <v>57</v>
      </c>
      <c r="B66" s="168"/>
      <c r="C66" s="168"/>
      <c r="D66" s="168"/>
      <c r="E66" s="168"/>
      <c r="F66" s="168"/>
      <c r="G66" s="168"/>
      <c r="H66" s="168"/>
      <c r="I66" s="169"/>
    </row>
    <row r="67" spans="1:9" ht="22.9" customHeight="1" thickBot="1">
      <c r="A67" s="161"/>
      <c r="B67" s="162"/>
      <c r="C67" s="162"/>
      <c r="D67" s="162"/>
      <c r="E67" s="162"/>
      <c r="F67" s="162"/>
      <c r="G67" s="162"/>
      <c r="H67" s="162"/>
      <c r="I67" s="163"/>
    </row>
    <row r="68" spans="1:9" ht="30" customHeight="1">
      <c r="A68" s="136" t="s">
        <v>0</v>
      </c>
      <c r="B68" s="138" t="s">
        <v>3</v>
      </c>
      <c r="C68" s="138" t="s">
        <v>4</v>
      </c>
      <c r="D68" s="133" t="s">
        <v>38</v>
      </c>
      <c r="E68" s="134"/>
      <c r="F68" s="135"/>
      <c r="G68" s="140" t="s">
        <v>5</v>
      </c>
      <c r="H68" s="226" t="s">
        <v>6</v>
      </c>
      <c r="I68" s="131" t="s">
        <v>76</v>
      </c>
    </row>
    <row r="69" spans="1:9" ht="25.5" customHeight="1">
      <c r="A69" s="137"/>
      <c r="B69" s="139"/>
      <c r="C69" s="139"/>
      <c r="D69" s="38">
        <v>430</v>
      </c>
      <c r="E69" s="38">
        <v>439</v>
      </c>
      <c r="F69" s="38">
        <v>606</v>
      </c>
      <c r="G69" s="141"/>
      <c r="H69" s="227"/>
      <c r="I69" s="132"/>
    </row>
    <row r="70" spans="1:9" ht="49.5" customHeight="1">
      <c r="A70" s="142">
        <v>1</v>
      </c>
      <c r="B70" s="153" t="s">
        <v>71</v>
      </c>
      <c r="C70" s="8" t="s">
        <v>72</v>
      </c>
      <c r="D70" s="2"/>
      <c r="E70" s="3"/>
      <c r="F70" s="3"/>
      <c r="G70" s="68">
        <v>0</v>
      </c>
      <c r="H70" s="68">
        <v>0</v>
      </c>
      <c r="I70" s="92">
        <v>0</v>
      </c>
    </row>
    <row r="71" spans="1:9" ht="40.5" customHeight="1">
      <c r="A71" s="143"/>
      <c r="B71" s="154"/>
      <c r="C71" s="8" t="s">
        <v>75</v>
      </c>
      <c r="D71" s="2"/>
      <c r="E71" s="3"/>
      <c r="F71" s="3"/>
      <c r="G71" s="68">
        <v>0</v>
      </c>
      <c r="H71" s="68">
        <v>0</v>
      </c>
      <c r="I71" s="92">
        <v>0</v>
      </c>
    </row>
    <row r="72" spans="1:9" ht="22.5" customHeight="1" thickBot="1">
      <c r="A72" s="144"/>
      <c r="B72" s="155"/>
      <c r="C72" s="40" t="s">
        <v>11</v>
      </c>
      <c r="D72" s="2"/>
      <c r="E72" s="3"/>
      <c r="F72" s="3"/>
      <c r="G72" s="68">
        <v>0</v>
      </c>
      <c r="H72" s="68">
        <v>0</v>
      </c>
      <c r="I72" s="92">
        <v>0</v>
      </c>
    </row>
    <row r="73" spans="1:9" ht="22.5" customHeight="1" thickBot="1">
      <c r="A73" s="148" t="s">
        <v>45</v>
      </c>
      <c r="B73" s="149"/>
      <c r="C73" s="149"/>
      <c r="D73" s="149"/>
      <c r="E73" s="149"/>
      <c r="F73" s="150"/>
      <c r="G73" s="66">
        <f>SUM(G70:G72)</f>
        <v>0</v>
      </c>
      <c r="H73" s="66">
        <f t="shared" ref="H73:I73" si="10">SUM(H70:H72)</f>
        <v>0</v>
      </c>
      <c r="I73" s="93">
        <f t="shared" si="10"/>
        <v>0</v>
      </c>
    </row>
    <row r="74" spans="1:9" ht="45">
      <c r="A74" s="142">
        <v>2</v>
      </c>
      <c r="B74" s="153" t="s">
        <v>68</v>
      </c>
      <c r="C74" s="8" t="s">
        <v>73</v>
      </c>
      <c r="D74" s="2"/>
      <c r="E74" s="3"/>
      <c r="F74" s="3"/>
      <c r="G74" s="68">
        <v>0</v>
      </c>
      <c r="H74" s="82">
        <v>0</v>
      </c>
      <c r="I74" s="83">
        <v>0</v>
      </c>
    </row>
    <row r="75" spans="1:9" ht="45">
      <c r="A75" s="143"/>
      <c r="B75" s="154"/>
      <c r="C75" s="8" t="s">
        <v>74</v>
      </c>
      <c r="D75" s="2"/>
      <c r="E75" s="3"/>
      <c r="F75" s="3"/>
      <c r="G75" s="68">
        <v>0</v>
      </c>
      <c r="H75" s="82">
        <v>0</v>
      </c>
      <c r="I75" s="83">
        <v>0</v>
      </c>
    </row>
    <row r="76" spans="1:9" ht="67.5">
      <c r="A76" s="143"/>
      <c r="B76" s="154"/>
      <c r="C76" s="8" t="s">
        <v>95</v>
      </c>
      <c r="D76" s="2"/>
      <c r="E76" s="3"/>
      <c r="F76" s="3"/>
      <c r="G76" s="68">
        <v>0</v>
      </c>
      <c r="H76" s="82">
        <v>0</v>
      </c>
      <c r="I76" s="83">
        <v>0</v>
      </c>
    </row>
    <row r="77" spans="1:9" ht="20.45" customHeight="1" thickBot="1">
      <c r="A77" s="144"/>
      <c r="B77" s="155"/>
      <c r="C77" s="42" t="s">
        <v>11</v>
      </c>
      <c r="D77" s="2"/>
      <c r="E77" s="3"/>
      <c r="F77" s="3"/>
      <c r="G77" s="60"/>
      <c r="H77" s="2"/>
      <c r="I77" s="51"/>
    </row>
    <row r="78" spans="1:9" ht="20.45" customHeight="1" thickBot="1">
      <c r="A78" s="148" t="s">
        <v>44</v>
      </c>
      <c r="B78" s="149"/>
      <c r="C78" s="149"/>
      <c r="D78" s="149"/>
      <c r="E78" s="149"/>
      <c r="F78" s="150"/>
      <c r="G78" s="66">
        <f>SUM(G74:G77)</f>
        <v>0</v>
      </c>
      <c r="H78" s="61">
        <f t="shared" ref="H78:I78" si="11">SUM(H74:H77)</f>
        <v>0</v>
      </c>
      <c r="I78" s="94">
        <f t="shared" si="11"/>
        <v>0</v>
      </c>
    </row>
    <row r="79" spans="1:9" ht="50.25" customHeight="1">
      <c r="A79" s="142">
        <v>3</v>
      </c>
      <c r="B79" s="153" t="s">
        <v>69</v>
      </c>
      <c r="C79" s="8" t="s">
        <v>67</v>
      </c>
      <c r="D79" s="2"/>
      <c r="E79" s="3"/>
      <c r="F79" s="3"/>
      <c r="G79" s="68">
        <v>0</v>
      </c>
      <c r="H79" s="82">
        <v>0</v>
      </c>
      <c r="I79" s="83">
        <v>0</v>
      </c>
    </row>
    <row r="80" spans="1:9" ht="45">
      <c r="A80" s="143"/>
      <c r="B80" s="154"/>
      <c r="C80" s="8" t="s">
        <v>96</v>
      </c>
      <c r="D80" s="2"/>
      <c r="E80" s="3"/>
      <c r="F80" s="3"/>
      <c r="G80" s="68">
        <v>0</v>
      </c>
      <c r="H80" s="82">
        <v>0</v>
      </c>
      <c r="I80" s="83">
        <v>0</v>
      </c>
    </row>
    <row r="81" spans="1:10" ht="23.45" customHeight="1" thickBot="1">
      <c r="A81" s="144"/>
      <c r="B81" s="155"/>
      <c r="C81" s="41" t="s">
        <v>11</v>
      </c>
      <c r="D81" s="2"/>
      <c r="E81" s="3"/>
      <c r="F81" s="3"/>
      <c r="G81" s="68"/>
      <c r="H81" s="82"/>
      <c r="I81" s="83"/>
    </row>
    <row r="82" spans="1:10" ht="23.45" customHeight="1" thickBot="1">
      <c r="A82" s="148" t="s">
        <v>43</v>
      </c>
      <c r="B82" s="149"/>
      <c r="C82" s="149"/>
      <c r="D82" s="149"/>
      <c r="E82" s="149"/>
      <c r="F82" s="150"/>
      <c r="G82" s="66">
        <f>SUM(G79:G81)</f>
        <v>0</v>
      </c>
      <c r="H82" s="66">
        <f t="shared" ref="H82:I82" si="12">SUM(H79:H81)</f>
        <v>0</v>
      </c>
      <c r="I82" s="93">
        <f t="shared" si="12"/>
        <v>0</v>
      </c>
    </row>
    <row r="83" spans="1:10" ht="46.5" customHeight="1">
      <c r="A83" s="142">
        <v>4</v>
      </c>
      <c r="B83" s="151" t="s">
        <v>65</v>
      </c>
      <c r="C83" s="8" t="s">
        <v>90</v>
      </c>
      <c r="D83" s="2"/>
      <c r="E83" s="3"/>
      <c r="F83" s="3"/>
      <c r="G83" s="68">
        <v>0</v>
      </c>
      <c r="H83" s="82">
        <v>0</v>
      </c>
      <c r="I83" s="83">
        <v>0</v>
      </c>
    </row>
    <row r="84" spans="1:10" ht="31.5" customHeight="1">
      <c r="A84" s="143"/>
      <c r="B84" s="152"/>
      <c r="C84" s="8" t="s">
        <v>35</v>
      </c>
      <c r="D84" s="2"/>
      <c r="E84" s="3"/>
      <c r="F84" s="3"/>
      <c r="G84" s="68">
        <v>0</v>
      </c>
      <c r="H84" s="82">
        <v>0</v>
      </c>
      <c r="I84" s="83">
        <v>0</v>
      </c>
    </row>
    <row r="85" spans="1:10" ht="33.75" customHeight="1" thickBot="1">
      <c r="A85" s="143"/>
      <c r="B85" s="152"/>
      <c r="C85" s="40" t="s">
        <v>11</v>
      </c>
      <c r="D85" s="2"/>
      <c r="E85" s="3"/>
      <c r="F85" s="3"/>
      <c r="G85" s="68"/>
      <c r="H85" s="82"/>
      <c r="I85" s="83"/>
    </row>
    <row r="86" spans="1:10" ht="24.75" customHeight="1" thickBot="1">
      <c r="A86" s="148" t="s">
        <v>48</v>
      </c>
      <c r="B86" s="149"/>
      <c r="C86" s="149"/>
      <c r="D86" s="149"/>
      <c r="E86" s="149"/>
      <c r="F86" s="150"/>
      <c r="G86" s="66">
        <f>SUM(G83:G85)</f>
        <v>0</v>
      </c>
      <c r="H86" s="66">
        <f t="shared" ref="H86:I86" si="13">SUM(H83:H85)</f>
        <v>0</v>
      </c>
      <c r="I86" s="93">
        <f t="shared" si="13"/>
        <v>0</v>
      </c>
    </row>
    <row r="87" spans="1:10" ht="36" customHeight="1">
      <c r="A87" s="142">
        <v>5</v>
      </c>
      <c r="B87" s="153" t="s">
        <v>66</v>
      </c>
      <c r="C87" s="8" t="s">
        <v>91</v>
      </c>
      <c r="D87" s="2"/>
      <c r="E87" s="3"/>
      <c r="F87" s="3"/>
      <c r="G87" s="68">
        <v>0</v>
      </c>
      <c r="H87" s="82">
        <v>0</v>
      </c>
      <c r="I87" s="83">
        <v>0</v>
      </c>
    </row>
    <row r="88" spans="1:10" ht="34.9" customHeight="1" thickBot="1">
      <c r="A88" s="143"/>
      <c r="B88" s="154"/>
      <c r="C88" s="40" t="s">
        <v>11</v>
      </c>
      <c r="D88" s="2"/>
      <c r="E88" s="3"/>
      <c r="F88" s="3"/>
      <c r="G88" s="68"/>
      <c r="H88" s="82"/>
      <c r="I88" s="83"/>
    </row>
    <row r="89" spans="1:10" ht="26.25" customHeight="1" thickBot="1">
      <c r="A89" s="148" t="s">
        <v>51</v>
      </c>
      <c r="B89" s="149"/>
      <c r="C89" s="149"/>
      <c r="D89" s="149"/>
      <c r="E89" s="149"/>
      <c r="F89" s="150"/>
      <c r="G89" s="66">
        <f>SUM(G87:G88)</f>
        <v>0</v>
      </c>
      <c r="H89" s="66">
        <f t="shared" ref="H89:I89" si="14">SUM(H87:H88)</f>
        <v>0</v>
      </c>
      <c r="I89" s="93">
        <f t="shared" si="14"/>
        <v>0</v>
      </c>
    </row>
    <row r="90" spans="1:10" ht="24" customHeight="1" thickBot="1">
      <c r="A90" s="145" t="s">
        <v>64</v>
      </c>
      <c r="B90" s="146"/>
      <c r="C90" s="146"/>
      <c r="D90" s="146"/>
      <c r="E90" s="146"/>
      <c r="F90" s="147"/>
      <c r="G90" s="91">
        <f>SUM(G73+G78+G82+G86+G89)</f>
        <v>0</v>
      </c>
      <c r="H90" s="91">
        <f t="shared" ref="H90:I90" si="15">SUM(H73+H78+H82+H86+H89)</f>
        <v>0</v>
      </c>
      <c r="I90" s="95">
        <f t="shared" si="15"/>
        <v>0</v>
      </c>
    </row>
    <row r="91" spans="1:10" ht="24" customHeight="1" thickBot="1">
      <c r="A91" s="145" t="s">
        <v>70</v>
      </c>
      <c r="B91" s="146"/>
      <c r="C91" s="146"/>
      <c r="D91" s="146"/>
      <c r="E91" s="146"/>
      <c r="F91" s="147"/>
      <c r="G91" s="91">
        <f>SUM(G57+G64+G90)</f>
        <v>11490156</v>
      </c>
      <c r="H91" s="91">
        <f>SUM(H57+H64+H90)</f>
        <v>11490156</v>
      </c>
      <c r="I91" s="95">
        <f t="shared" ref="I91" si="16">SUM(I57+I64+I90)</f>
        <v>10188493.5</v>
      </c>
      <c r="J91" s="67">
        <f>H91-I91</f>
        <v>1301662.5</v>
      </c>
    </row>
    <row r="93" spans="1:10">
      <c r="A93" s="12" t="s">
        <v>11</v>
      </c>
      <c r="B93" t="s">
        <v>86</v>
      </c>
    </row>
    <row r="94" spans="1:10">
      <c r="A94" s="12" t="s">
        <v>39</v>
      </c>
      <c r="B94" t="s">
        <v>63</v>
      </c>
    </row>
    <row r="95" spans="1:10">
      <c r="A95" s="56" t="s">
        <v>85</v>
      </c>
      <c r="B95" t="s">
        <v>87</v>
      </c>
    </row>
    <row r="97" spans="6:9">
      <c r="F97" s="58" t="s">
        <v>120</v>
      </c>
      <c r="G97" s="127">
        <f>G91/4</f>
        <v>2872539</v>
      </c>
      <c r="H97" s="127">
        <f>H91/4</f>
        <v>2872539</v>
      </c>
      <c r="I97" s="127">
        <f>I91/4</f>
        <v>2547123.375</v>
      </c>
    </row>
    <row r="98" spans="6:9">
      <c r="F98" s="58" t="s">
        <v>121</v>
      </c>
      <c r="G98" s="127">
        <f>G91/4</f>
        <v>2872539</v>
      </c>
      <c r="H98" s="127">
        <f>H91/4</f>
        <v>2872539</v>
      </c>
      <c r="I98" s="127">
        <v>2547123.38</v>
      </c>
    </row>
    <row r="99" spans="6:9">
      <c r="F99" s="58" t="s">
        <v>122</v>
      </c>
      <c r="G99" s="127">
        <f>G91/4</f>
        <v>2872539</v>
      </c>
      <c r="H99" s="127">
        <f>H91/4</f>
        <v>2872539</v>
      </c>
      <c r="I99" s="127">
        <v>2547123.37</v>
      </c>
    </row>
    <row r="100" spans="6:9">
      <c r="F100" s="58" t="s">
        <v>123</v>
      </c>
      <c r="G100" s="127">
        <f>G91/4</f>
        <v>2872539</v>
      </c>
      <c r="H100" s="127">
        <f>H91/4</f>
        <v>2872539</v>
      </c>
      <c r="I100" s="127">
        <v>2547123.37</v>
      </c>
    </row>
  </sheetData>
  <mergeCells count="112">
    <mergeCell ref="H45:H46"/>
    <mergeCell ref="H25:H26"/>
    <mergeCell ref="H68:H69"/>
    <mergeCell ref="G13:G14"/>
    <mergeCell ref="I13:I14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G45:G46"/>
    <mergeCell ref="I45:I46"/>
    <mergeCell ref="A45:A47"/>
    <mergeCell ref="B45:B47"/>
    <mergeCell ref="A48:F48"/>
    <mergeCell ref="G25:G26"/>
    <mergeCell ref="I25:I26"/>
    <mergeCell ref="A29:F29"/>
    <mergeCell ref="C38:E38"/>
    <mergeCell ref="B42:B43"/>
    <mergeCell ref="A42:A43"/>
    <mergeCell ref="C39:C42"/>
    <mergeCell ref="C43:E43"/>
    <mergeCell ref="D39:E39"/>
    <mergeCell ref="D40:E40"/>
    <mergeCell ref="D41:E41"/>
    <mergeCell ref="F25:F2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D42:E42"/>
    <mergeCell ref="C37:E37"/>
    <mergeCell ref="C25:C26"/>
    <mergeCell ref="C27:E27"/>
    <mergeCell ref="C28:E28"/>
    <mergeCell ref="C36:E36"/>
    <mergeCell ref="C30:C31"/>
    <mergeCell ref="D30:E30"/>
    <mergeCell ref="D31:E31"/>
    <mergeCell ref="C32:C35"/>
    <mergeCell ref="D32:E32"/>
    <mergeCell ref="D33:E33"/>
    <mergeCell ref="D34:E34"/>
    <mergeCell ref="D35:E35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H13:H14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</mergeCells>
  <pageMargins left="0.23622047244094491" right="0.23622047244094491" top="0.39370078740157483" bottom="0.3937007874015748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aorszewska</cp:lastModifiedBy>
  <cp:lastPrinted>2016-07-04T11:42:14Z</cp:lastPrinted>
  <dcterms:created xsi:type="dcterms:W3CDTF">2015-09-28T11:49:28Z</dcterms:created>
  <dcterms:modified xsi:type="dcterms:W3CDTF">2016-07-22T09:43:17Z</dcterms:modified>
</cp:coreProperties>
</file>