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SILON\Wydzialy\WUP.IX.B\POKLIX_fin-mon\Pomoc Techniczna\2015-2022\RPO WZ 2019\PLAN 2019\plan po zmianach 03.2019\"/>
    </mc:Choice>
  </mc:AlternateContent>
  <bookViews>
    <workbookView xWindow="0" yWindow="0" windowWidth="21840" windowHeight="123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Arkusz1!$A$1:$I$99</definedName>
  </definedNames>
  <calcPr calcId="162913"/>
</workbook>
</file>

<file path=xl/calcChain.xml><?xml version="1.0" encoding="utf-8"?>
<calcChain xmlns="http://schemas.openxmlformats.org/spreadsheetml/2006/main">
  <c r="I50" i="1" l="1"/>
  <c r="H103" i="1"/>
  <c r="I34" i="1" l="1"/>
  <c r="G87" i="1"/>
  <c r="G48" i="1"/>
  <c r="I14" i="1"/>
  <c r="H14" i="1"/>
  <c r="G51" i="1" l="1"/>
  <c r="H48" i="1"/>
  <c r="H51" i="1" s="1"/>
  <c r="G47" i="1" l="1"/>
  <c r="G82" i="1" l="1"/>
  <c r="G77" i="1"/>
  <c r="G78" i="1"/>
  <c r="G73" i="1"/>
  <c r="G22" i="1" l="1"/>
  <c r="G20" i="1"/>
  <c r="G29" i="1" l="1"/>
  <c r="I57" i="1"/>
  <c r="H57" i="1"/>
  <c r="I45" i="1"/>
  <c r="I46" i="1"/>
  <c r="G86" i="1"/>
  <c r="G79" i="1"/>
  <c r="G81" i="1" s="1"/>
  <c r="H81" i="1" s="1"/>
  <c r="G74" i="1"/>
  <c r="H46" i="1"/>
  <c r="G59" i="1" l="1"/>
  <c r="H59" i="1" s="1"/>
  <c r="I59" i="1" s="1"/>
  <c r="H82" i="1"/>
  <c r="I82" i="1" s="1"/>
  <c r="I85" i="1" s="1"/>
  <c r="H83" i="1"/>
  <c r="I83" i="1" s="1"/>
  <c r="H84" i="1"/>
  <c r="I84" i="1" s="1"/>
  <c r="H86" i="1"/>
  <c r="I86" i="1" s="1"/>
  <c r="H87" i="1"/>
  <c r="I87" i="1" s="1"/>
  <c r="H88" i="1"/>
  <c r="I88" i="1" s="1"/>
  <c r="H90" i="1"/>
  <c r="I90" i="1" s="1"/>
  <c r="H91" i="1"/>
  <c r="I91" i="1" s="1"/>
  <c r="H74" i="1"/>
  <c r="I74" i="1" s="1"/>
  <c r="H75" i="1"/>
  <c r="I75" i="1" s="1"/>
  <c r="H77" i="1"/>
  <c r="I77" i="1" s="1"/>
  <c r="H78" i="1"/>
  <c r="I78" i="1" s="1"/>
  <c r="H79" i="1"/>
  <c r="I79" i="1" s="1"/>
  <c r="H80" i="1"/>
  <c r="I80" i="1" s="1"/>
  <c r="H73" i="1"/>
  <c r="I73" i="1" s="1"/>
  <c r="I76" i="1" s="1"/>
  <c r="G92" i="1"/>
  <c r="H92" i="1" s="1"/>
  <c r="I92" i="1" s="1"/>
  <c r="G89" i="1"/>
  <c r="H89" i="1" s="1"/>
  <c r="G85" i="1"/>
  <c r="H85" i="1" s="1"/>
  <c r="G76" i="1"/>
  <c r="I67" i="1"/>
  <c r="H67" i="1"/>
  <c r="G67" i="1"/>
  <c r="I48" i="1"/>
  <c r="I51" i="1" s="1"/>
  <c r="I81" i="1" l="1"/>
  <c r="I89" i="1"/>
  <c r="G93" i="1"/>
  <c r="H93" i="1" s="1"/>
  <c r="H76" i="1"/>
  <c r="I35" i="1"/>
  <c r="I36" i="1"/>
  <c r="I37" i="1"/>
  <c r="I38" i="1"/>
  <c r="I39" i="1"/>
  <c r="I40" i="1"/>
  <c r="I41" i="1"/>
  <c r="I42" i="1"/>
  <c r="I43" i="1"/>
  <c r="I44" i="1"/>
  <c r="H35" i="1"/>
  <c r="H36" i="1"/>
  <c r="H37" i="1"/>
  <c r="H38" i="1"/>
  <c r="H39" i="1"/>
  <c r="H40" i="1"/>
  <c r="H41" i="1"/>
  <c r="H42" i="1"/>
  <c r="H43" i="1"/>
  <c r="H44" i="1"/>
  <c r="H34" i="1"/>
  <c r="I29" i="1"/>
  <c r="I26" i="1"/>
  <c r="I27" i="1"/>
  <c r="H31" i="1"/>
  <c r="H29" i="1"/>
  <c r="H28" i="1"/>
  <c r="H27" i="1"/>
  <c r="H26" i="1"/>
  <c r="H25" i="1"/>
  <c r="G33" i="1"/>
  <c r="I21" i="1"/>
  <c r="I22" i="1"/>
  <c r="H22" i="1"/>
  <c r="H21" i="1"/>
  <c r="I20" i="1"/>
  <c r="I15" i="1"/>
  <c r="H15" i="1"/>
  <c r="I93" i="1" l="1"/>
  <c r="I47" i="1"/>
  <c r="H47" i="1"/>
  <c r="H33" i="1"/>
  <c r="H20" i="1"/>
  <c r="I33" i="1"/>
  <c r="H18" i="1"/>
  <c r="I17" i="1" l="1"/>
  <c r="H13" i="1" l="1"/>
  <c r="I13" i="1" l="1"/>
  <c r="I16" i="1" s="1"/>
  <c r="G16" i="1" l="1"/>
  <c r="H16" i="1"/>
  <c r="E13" i="1" l="1"/>
  <c r="G19" i="1"/>
  <c r="H19" i="1" s="1"/>
  <c r="G24" i="1" l="1"/>
  <c r="I19" i="1"/>
  <c r="I24" i="1" s="1"/>
  <c r="I60" i="1" s="1"/>
  <c r="I94" i="1" s="1"/>
  <c r="H104" i="1" l="1"/>
  <c r="I103" i="1"/>
  <c r="H105" i="1" s="1"/>
  <c r="H24" i="1"/>
  <c r="H60" i="1" s="1"/>
  <c r="G60" i="1"/>
  <c r="G94" i="1" s="1"/>
  <c r="H94" i="1" l="1"/>
</calcChain>
</file>

<file path=xl/sharedStrings.xml><?xml version="1.0" encoding="utf-8"?>
<sst xmlns="http://schemas.openxmlformats.org/spreadsheetml/2006/main" count="146" uniqueCount="108">
  <si>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</si>
  <si>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</si>
  <si>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</si>
  <si>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</si>
  <si>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</si>
  <si>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</si>
  <si>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</si>
  <si>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</si>
  <si>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</si>
  <si>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</si>
  <si>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</si>
  <si>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</si>
  <si>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</si>
  <si>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</si>
  <si>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</si>
  <si>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</si>
  <si>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</si>
  <si>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</si>
  <si>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</si>
  <si>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</si>
  <si>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</si>
  <si>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</si>
  <si>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</si>
  <si>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Usługi pocztowe i kurierskie - w tym usługa poczty elektronicznej</t>
  </si>
  <si>
    <t>Opłata za wynajem długoterminowy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</si>
  <si>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</si>
  <si>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</si>
  <si>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</si>
  <si>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</si>
  <si>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</si>
  <si>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</si>
  <si>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</si>
  <si>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</si>
  <si>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</si>
  <si>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</si>
  <si>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</si>
  <si>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</si>
  <si>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</si>
  <si>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</si>
  <si>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</si>
  <si>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</si>
  <si>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</si>
  <si>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</si>
  <si>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</si>
  <si>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</si>
  <si>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</si>
  <si>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</si>
  <si>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</si>
  <si>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</si>
  <si>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</si>
  <si>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</si>
  <si>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</si>
  <si>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</si>
  <si>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</si>
  <si>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</si>
  <si>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</si>
  <si>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</si>
  <si>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</si>
  <si>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</si>
  <si>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</si>
  <si>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</si>
  <si>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</si>
  <si>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</si>
  <si>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</si>
  <si>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</si>
  <si>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kampanii promocyjnych o szerokim zasięgu dotyczących Programu.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</si>
  <si>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</si>
  <si>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</si>
  <si>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</si>
  <si>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</si>
  <si>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</si>
  <si>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</si>
  <si>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</si>
  <si>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</si>
  <si>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</si>
  <si>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</si>
  <si>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</si>
  <si>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</si>
  <si>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</si>
  <si>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</si>
  <si>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</si>
  <si>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</si>
  <si>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</si>
  <si>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Koszty utrzymania samochodów wykorzystywanych na potrzeby pracowników wykonujących zadania w ramach RPO WZ</t>
  </si>
  <si>
    <t>Kompleksowa organizacja szkoleń, warsztatów i innego rodzaju spotkań o charakterze edukacyjnym dla uczestników lub potencjalnych uczestników projektów współfinansowanych w ramach Programu.</t>
  </si>
  <si>
    <t>n/d</t>
  </si>
  <si>
    <t>podatek od nieruchoimości</t>
  </si>
  <si>
    <t>Usługi z tytułu najmu skrytek bankowych</t>
  </si>
  <si>
    <t>Zakup m.in. sprzętu komputerowego wraz z niezbędnym oprogramowaniem, sprzętu biurowego oraz wyposażenia i materiałów biurowych na potrzeby realizacji RPO WZ</t>
  </si>
  <si>
    <t>Usługi remontowe m.in. adaptacja, remont i modernizacja pomieszczeń biurowych oraz konserwacja i naprawa sprzętu, urządzeń wielofunkcyjnych i wyposażenia</t>
  </si>
  <si>
    <t>Opłaty z tytułu usług telekomunikacyjnych m.in wydatki na telefony stacjonarne, komórkowe oraz Internet</t>
  </si>
  <si>
    <t>Wynagrodzenia m.in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</si>
  <si>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m.in. o naborach wniosków o dofinansowanie, naborach ekspertów zewnętrznych i innych niezbędnych w procesie naboru, oceny i kontroli.</t>
  </si>
  <si>
    <t>Zakup usług obejmujących m.in. wykonanie ekspertyz, analiz i opinii oraz usług doradztwa świadczonych przez przedsiębiorców.</t>
  </si>
  <si>
    <t>Organizacja wydarzenia - Gala "Zachodniopomorskie Magnolie EFS"</t>
  </si>
  <si>
    <t>Koszt paliwa oraz drobnych akcesoriów samochodowych wraz z usługą m.in. mycia samochodów</t>
  </si>
  <si>
    <t>Przygotowanie i przeprowadzenie działań informacyjno-promocyjnych m.in. w telewizji, radio, prasie i w internecie na temat  Programu  (m.in. audycje, publikacje, artykuły, ogłoszenia, reklamy).</t>
  </si>
  <si>
    <t>Kompleksowa organizacja i współorganizacja oraz obsługa m.in. imprez, akcji, eventów informacyjno-promocyjnych w ramach Programu, w tym prowadzenie działań informacyjno-promocyjnych w ramach imprez organizowanych w regionie.</t>
  </si>
  <si>
    <t>Kompleksowa organizacja i współorganizacja oraz obsługa m.in. konkursów promocyjnych w ramach Programu, w tym prowadzenie działań informacyjno-promocyjnych podczas konkursów organizowanych w regionie.</t>
  </si>
  <si>
    <t>Kompleksowa organizacja i współorganizacja oraz obsługa m.in. konferencji, seminariów i innego rodzaju spotkań informacyjno-promocyjnych dotyczących  Programu, w tym prowadzenie działań informacyjno-promocyjnych podczas konferencji, seminariów i innego rodzaju spotkań organizowanych w regionie.</t>
  </si>
  <si>
    <t>Załącznik nr 1 do RPD PT (wersja 4.0)</t>
  </si>
  <si>
    <t>Wypełnia IZ:</t>
  </si>
  <si>
    <t xml:space="preserve">                      Numer Rocznego Planu Działań</t>
  </si>
  <si>
    <t xml:space="preserve">                  Data wpływu Rocznego Planu Działań</t>
  </si>
  <si>
    <t xml:space="preserve">                      RPZP.10.01.00-32-000__/____-____-___________</t>
  </si>
  <si>
    <t xml:space="preserve">                  ______.______.____________</t>
  </si>
  <si>
    <t>Opłaty m.in. za dostawę energii elektrycznej, sprzątaniea pomieszczeń, cieplnej i innej, gazu oraz wody</t>
  </si>
  <si>
    <t>426, 430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</si>
</sst>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00"/>
    <numFmt numFmtId="165" formatCode="0.0000000000"/>
  </numFmts>
  <fonts count="16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1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top"/>
    </xf>
    <xf numFmtId="0" fontId="0" fillId="3" borderId="32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0" fontId="4" fillId="3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8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0" fillId="0" borderId="0" xfId="0" applyFont="1"/>
    <xf numFmtId="4" fontId="1" fillId="0" borderId="1" xfId="0" applyNumberFormat="1" applyFont="1" applyBorder="1" applyAlignment="1">
      <alignment horizontal="left" vertical="center" wrapText="1"/>
    </xf>
    <xf numFmtId="4" fontId="0" fillId="0" borderId="2" xfId="0" applyNumberFormat="1" applyBorder="1"/>
    <xf numFmtId="4" fontId="0" fillId="0" borderId="1" xfId="0" applyNumberFormat="1" applyBorder="1"/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/>
    <xf numFmtId="4" fontId="1" fillId="0" borderId="5" xfId="0" applyNumberFormat="1" applyFont="1" applyBorder="1" applyAlignment="1">
      <alignment wrapText="1"/>
    </xf>
    <xf numFmtId="4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4" fontId="9" fillId="0" borderId="4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6" xfId="0" applyNumberFormat="1" applyFont="1" applyFill="1" applyBorder="1" applyAlignment="1">
      <alignment horizontal="right"/>
    </xf>
    <xf numFmtId="4" fontId="9" fillId="0" borderId="46" xfId="0" applyNumberFormat="1" applyFont="1" applyBorder="1" applyAlignment="1">
      <alignment horizontal="right"/>
    </xf>
    <xf numFmtId="4" fontId="9" fillId="0" borderId="46" xfId="0" applyNumberFormat="1" applyFont="1" applyBorder="1" applyAlignment="1">
      <alignment horizontal="right" vertical="center"/>
    </xf>
    <xf numFmtId="4" fontId="0" fillId="0" borderId="38" xfId="0" applyNumberFormat="1" applyFont="1" applyBorder="1"/>
    <xf numFmtId="4" fontId="0" fillId="4" borderId="47" xfId="0" applyNumberFormat="1" applyFont="1" applyFill="1" applyBorder="1"/>
    <xf numFmtId="4" fontId="0" fillId="3" borderId="47" xfId="0" applyNumberFormat="1" applyFont="1" applyFill="1" applyBorder="1"/>
    <xf numFmtId="0" fontId="0" fillId="0" borderId="0" xfId="0" applyFont="1"/>
    <xf numFmtId="0" fontId="11" fillId="3" borderId="28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4" fontId="0" fillId="4" borderId="16" xfId="0" applyNumberFormat="1" applyFont="1" applyFill="1" applyBorder="1" applyAlignment="1">
      <alignment horizontal="right"/>
    </xf>
    <xf numFmtId="4" fontId="0" fillId="4" borderId="15" xfId="0" applyNumberFormat="1" applyFont="1" applyFill="1" applyBorder="1" applyAlignment="1">
      <alignment horizontal="right"/>
    </xf>
    <xf numFmtId="4" fontId="0" fillId="4" borderId="47" xfId="0" applyNumberFormat="1" applyFont="1" applyFill="1" applyBorder="1" applyAlignment="1">
      <alignment horizontal="right" vertical="center"/>
    </xf>
    <xf numFmtId="4" fontId="12" fillId="2" borderId="17" xfId="0" applyNumberFormat="1" applyFont="1" applyFill="1" applyBorder="1" applyAlignment="1">
      <alignment horizontal="left" vertical="center" wrapText="1"/>
    </xf>
    <xf numFmtId="4" fontId="0" fillId="0" borderId="9" xfId="0" applyNumberFormat="1" applyFont="1" applyBorder="1" applyAlignment="1">
      <alignment wrapText="1"/>
    </xf>
    <xf numFmtId="4" fontId="0" fillId="0" borderId="4" xfId="0" applyNumberFormat="1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45" xfId="0" applyFont="1" applyBorder="1" applyAlignment="1">
      <alignment horizontal="center" vertical="center"/>
    </xf>
    <xf numFmtId="4" fontId="0" fillId="4" borderId="16" xfId="0" applyNumberFormat="1" applyFont="1" applyFill="1" applyBorder="1"/>
    <xf numFmtId="4" fontId="0" fillId="4" borderId="15" xfId="0" applyNumberFormat="1" applyFont="1" applyFill="1" applyBorder="1"/>
    <xf numFmtId="4" fontId="0" fillId="0" borderId="10" xfId="0" applyNumberFormat="1" applyFont="1" applyBorder="1"/>
    <xf numFmtId="4" fontId="0" fillId="0" borderId="8" xfId="0" applyNumberFormat="1" applyFont="1" applyBorder="1"/>
    <xf numFmtId="4" fontId="0" fillId="0" borderId="3" xfId="0" applyNumberFormat="1" applyFont="1" applyBorder="1"/>
    <xf numFmtId="4" fontId="0" fillId="0" borderId="46" xfId="0" applyNumberFormat="1" applyFont="1" applyBorder="1"/>
    <xf numFmtId="4" fontId="0" fillId="0" borderId="36" xfId="0" applyNumberFormat="1" applyFont="1" applyBorder="1"/>
    <xf numFmtId="0" fontId="0" fillId="0" borderId="38" xfId="0" applyFont="1" applyBorder="1"/>
    <xf numFmtId="4" fontId="0" fillId="0" borderId="12" xfId="0" applyNumberFormat="1" applyFont="1" applyBorder="1"/>
    <xf numFmtId="4" fontId="0" fillId="0" borderId="13" xfId="0" applyNumberFormat="1" applyFont="1" applyBorder="1"/>
    <xf numFmtId="4" fontId="0" fillId="4" borderId="19" xfId="0" applyNumberFormat="1" applyFont="1" applyFill="1" applyBorder="1"/>
    <xf numFmtId="4" fontId="0" fillId="4" borderId="49" xfId="0" applyNumberFormat="1" applyFont="1" applyFill="1" applyBorder="1"/>
    <xf numFmtId="4" fontId="0" fillId="0" borderId="26" xfId="0" applyNumberFormat="1" applyFont="1" applyBorder="1"/>
    <xf numFmtId="4" fontId="0" fillId="0" borderId="25" xfId="0" applyNumberFormat="1" applyFont="1" applyBorder="1"/>
    <xf numFmtId="4" fontId="0" fillId="0" borderId="45" xfId="0" applyNumberFormat="1" applyFont="1" applyBorder="1"/>
    <xf numFmtId="4" fontId="0" fillId="4" borderId="18" xfId="0" applyNumberFormat="1" applyFont="1" applyFill="1" applyBorder="1"/>
    <xf numFmtId="4" fontId="0" fillId="4" borderId="34" xfId="0" applyNumberFormat="1" applyFont="1" applyFill="1" applyBorder="1"/>
    <xf numFmtId="4" fontId="0" fillId="4" borderId="23" xfId="0" applyNumberFormat="1" applyFont="1" applyFill="1" applyBorder="1"/>
    <xf numFmtId="4" fontId="0" fillId="4" borderId="22" xfId="0" applyNumberFormat="1" applyFont="1" applyFill="1" applyBorder="1"/>
    <xf numFmtId="4" fontId="0" fillId="4" borderId="41" xfId="0" applyNumberFormat="1" applyFont="1" applyFill="1" applyBorder="1"/>
    <xf numFmtId="4" fontId="0" fillId="0" borderId="30" xfId="0" applyNumberFormat="1" applyFont="1" applyBorder="1"/>
    <xf numFmtId="4" fontId="0" fillId="3" borderId="16" xfId="0" applyNumberFormat="1" applyFont="1" applyFill="1" applyBorder="1"/>
    <xf numFmtId="4" fontId="0" fillId="3" borderId="15" xfId="0" applyNumberFormat="1" applyFont="1" applyFill="1" applyBorder="1"/>
    <xf numFmtId="0" fontId="0" fillId="2" borderId="13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4" fontId="0" fillId="0" borderId="49" xfId="0" applyNumberFormat="1" applyFont="1" applyBorder="1"/>
    <xf numFmtId="4" fontId="0" fillId="0" borderId="47" xfId="0" applyNumberFormat="1" applyFont="1" applyBorder="1"/>
    <xf numFmtId="4" fontId="0" fillId="0" borderId="50" xfId="0" applyNumberFormat="1" applyFont="1" applyBorder="1"/>
    <xf numFmtId="4" fontId="0" fillId="3" borderId="49" xfId="0" applyNumberFormat="1" applyFont="1" applyFill="1" applyBorder="1"/>
    <xf numFmtId="4" fontId="0" fillId="0" borderId="0" xfId="0" applyNumberFormat="1" applyFont="1"/>
    <xf numFmtId="4" fontId="0" fillId="0" borderId="51" xfId="0" applyNumberFormat="1" applyFont="1" applyBorder="1"/>
    <xf numFmtId="4" fontId="0" fillId="4" borderId="47" xfId="0" applyNumberFormat="1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0" fontId="7" fillId="3" borderId="33" xfId="0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0" borderId="53" xfId="0" applyBorder="1" applyAlignment="1"/>
    <xf numFmtId="0" fontId="0" fillId="0" borderId="3" xfId="0" applyBorder="1" applyAlignment="1"/>
    <xf numFmtId="0" fontId="0" fillId="0" borderId="55" xfId="0" applyBorder="1" applyAlignment="1"/>
    <xf numFmtId="0" fontId="0" fillId="0" borderId="57" xfId="0" applyBorder="1" applyAlignment="1"/>
    <xf numFmtId="0" fontId="0" fillId="0" borderId="56" xfId="0" applyBorder="1" applyAlignment="1">
      <alignment horizontal="center"/>
    </xf>
    <xf numFmtId="0" fontId="13" fillId="3" borderId="34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44" xfId="0" applyFill="1" applyBorder="1" applyAlignment="1">
      <alignment horizontal="left" vertical="top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4" fontId="0" fillId="0" borderId="1" xfId="0" applyNumberFormat="1" applyFont="1" applyBorder="1" applyAlignment="1">
      <alignment wrapText="1"/>
    </xf>
    <xf numFmtId="4" fontId="0" fillId="0" borderId="48" xfId="0" applyNumberFormat="1" applyFont="1" applyBorder="1" applyAlignment="1">
      <alignment wrapText="1"/>
    </xf>
    <xf numFmtId="4" fontId="0" fillId="0" borderId="30" xfId="0" applyNumberFormat="1" applyFont="1" applyBorder="1" applyAlignment="1">
      <alignment wrapText="1"/>
    </xf>
    <xf numFmtId="4" fontId="0" fillId="0" borderId="46" xfId="0" applyNumberFormat="1" applyFont="1" applyBorder="1" applyAlignment="1">
      <alignment wrapText="1"/>
    </xf>
    <xf numFmtId="4" fontId="0" fillId="0" borderId="45" xfId="0" applyNumberFormat="1" applyFon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2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top" wrapText="1"/>
    </xf>
    <xf numFmtId="4" fontId="2" fillId="3" borderId="6" xfId="0" applyNumberFormat="1" applyFont="1" applyFill="1" applyBorder="1" applyAlignment="1">
      <alignment horizontal="left" vertical="top" wrapText="1"/>
    </xf>
    <xf numFmtId="3" fontId="0" fillId="3" borderId="31" xfId="0" applyNumberFormat="1" applyFill="1" applyBorder="1" applyAlignment="1">
      <alignment horizontal="left" vertical="top"/>
    </xf>
    <xf numFmtId="3" fontId="0" fillId="3" borderId="32" xfId="0" applyNumberFormat="1" applyFill="1" applyBorder="1" applyAlignment="1">
      <alignment horizontal="left" vertical="top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4" xfId="0" applyBorder="1" applyAlignment="1">
      <alignment horizontal="center"/>
    </xf>
    <xf numFmtId="0" fontId="14" fillId="3" borderId="35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14" fillId="3" borderId="57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vertical="center"/>
    </xf>
    <xf numFmtId="0" fontId="0" fillId="3" borderId="8" xfId="0" applyFill="1" applyBorder="1" applyAlignment="1"/>
    <xf numFmtId="0" fontId="0" fillId="3" borderId="10" xfId="0" applyFill="1" applyBorder="1" applyAlignment="1"/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7" fillId="4" borderId="14" xfId="0" applyNumberFormat="1" applyFont="1" applyFill="1" applyBorder="1" applyAlignment="1">
      <alignment horizontal="right" vertical="top"/>
    </xf>
    <xf numFmtId="4" fontId="7" fillId="4" borderId="15" xfId="0" applyNumberFormat="1" applyFont="1" applyFill="1" applyBorder="1" applyAlignment="1">
      <alignment horizontal="right"/>
    </xf>
    <xf numFmtId="4" fontId="7" fillId="4" borderId="16" xfId="0" applyNumberFormat="1" applyFont="1" applyFill="1" applyBorder="1" applyAlignment="1">
      <alignment horizontal="right"/>
    </xf>
    <xf numFmtId="0" fontId="0" fillId="0" borderId="1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0" fillId="0" borderId="28" xfId="0" applyNumberFormat="1" applyFon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17" xfId="0" applyNumberFormat="1" applyFont="1" applyBorder="1" applyAlignment="1">
      <alignment wrapText="1"/>
    </xf>
    <xf numFmtId="4" fontId="0" fillId="0" borderId="9" xfId="0" applyNumberFormat="1" applyFont="1" applyBorder="1" applyAlignment="1">
      <alignment wrapText="1"/>
    </xf>
    <xf numFmtId="4" fontId="0" fillId="0" borderId="5" xfId="0" applyNumberFormat="1" applyFont="1" applyBorder="1" applyAlignment="1"/>
    <xf numFmtId="4" fontId="0" fillId="0" borderId="7" xfId="0" applyNumberFormat="1" applyFont="1" applyBorder="1" applyAlignment="1"/>
    <xf numFmtId="4" fontId="9" fillId="2" borderId="20" xfId="0" applyNumberFormat="1" applyFont="1" applyFill="1" applyBorder="1" applyAlignment="1">
      <alignment horizontal="right" wrapText="1"/>
    </xf>
    <xf numFmtId="4" fontId="9" fillId="0" borderId="7" xfId="0" applyNumberFormat="1" applyFont="1" applyBorder="1" applyAlignment="1">
      <alignment horizontal="right" wrapText="1"/>
    </xf>
    <xf numFmtId="4" fontId="9" fillId="2" borderId="34" xfId="0" applyNumberFormat="1" applyFont="1" applyFill="1" applyBorder="1" applyAlignment="1">
      <alignment horizontal="right" wrapText="1"/>
    </xf>
    <xf numFmtId="4" fontId="9" fillId="0" borderId="36" xfId="0" applyNumberFormat="1" applyFont="1" applyBorder="1" applyAlignment="1">
      <alignment horizontal="right" wrapText="1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1" xfId="0" applyBorder="1" applyAlignment="1">
      <alignment wrapText="1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7" fillId="4" borderId="37" xfId="0" applyFont="1" applyFill="1" applyBorder="1" applyAlignment="1">
      <alignment horizontal="right" vertical="top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0" fillId="0" borderId="20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7" fillId="4" borderId="33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4" fontId="0" fillId="0" borderId="28" xfId="0" applyNumberFormat="1" applyFont="1" applyBorder="1" applyAlignment="1"/>
    <xf numFmtId="4" fontId="0" fillId="0" borderId="1" xfId="0" applyNumberFormat="1" applyFont="1" applyBorder="1" applyAlignment="1"/>
    <xf numFmtId="4" fontId="0" fillId="0" borderId="34" xfId="0" applyNumberFormat="1" applyFont="1" applyBorder="1" applyAlignment="1"/>
    <xf numFmtId="4" fontId="0" fillId="0" borderId="36" xfId="0" applyNumberFormat="1" applyFont="1" applyBorder="1" applyAlignment="1"/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4" fontId="0" fillId="0" borderId="38" xfId="0" applyNumberFormat="1" applyFont="1" applyBorder="1" applyAlignment="1"/>
    <xf numFmtId="3" fontId="0" fillId="0" borderId="2" xfId="0" applyNumberForma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K107"/>
  <sheetViews>
    <sheetView tabSelected="1" zoomScaleNormal="100" workbookViewId="0">
      <selection activeCell="A98" sqref="A1:I98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7" width="21.25" style="68" customWidth="1"/>
    <col min="8" max="8" width="19.5" style="68" customWidth="1"/>
    <col min="9" max="9" width="17.75" style="68" customWidth="1"/>
    <col min="10" max="10" width="22.625" customWidth="1"/>
    <col min="11" max="11" width="20" customWidth="1"/>
  </cols>
  <sheetData>
    <row r="1" spans="1:11" ht="93" customHeight="1"/>
    <row r="2" spans="1:11">
      <c r="A2" s="49" t="s">
        <v>100</v>
      </c>
      <c r="G2"/>
      <c r="H2"/>
      <c r="I2"/>
    </row>
    <row r="3" spans="1:11" ht="15" thickBot="1">
      <c r="G3"/>
      <c r="H3"/>
      <c r="I3"/>
    </row>
    <row r="4" spans="1:11" ht="28.15" customHeight="1">
      <c r="A4" s="115" t="s">
        <v>74</v>
      </c>
      <c r="B4" s="116"/>
      <c r="C4" s="116"/>
      <c r="D4" s="116"/>
      <c r="E4" s="116"/>
      <c r="F4" s="116"/>
      <c r="G4" s="184"/>
      <c r="H4" s="184"/>
      <c r="I4" s="185"/>
    </row>
    <row r="5" spans="1:11" ht="24" customHeight="1">
      <c r="A5" s="117"/>
      <c r="B5" s="118"/>
      <c r="C5" s="118"/>
      <c r="D5" s="118"/>
      <c r="E5" s="118"/>
      <c r="F5" s="25"/>
      <c r="G5" s="186"/>
      <c r="H5" s="186"/>
      <c r="I5" s="187"/>
    </row>
    <row r="6" spans="1:11" ht="24" customHeight="1">
      <c r="A6" s="188" t="s">
        <v>101</v>
      </c>
      <c r="B6" s="189"/>
      <c r="C6" s="192" t="s">
        <v>102</v>
      </c>
      <c r="D6" s="193"/>
      <c r="E6" s="194"/>
      <c r="F6" s="119"/>
      <c r="G6" s="195" t="s">
        <v>103</v>
      </c>
      <c r="H6" s="196"/>
      <c r="I6" s="197"/>
    </row>
    <row r="7" spans="1:11" ht="24" customHeight="1">
      <c r="A7" s="190"/>
      <c r="B7" s="191"/>
      <c r="C7" s="198" t="s">
        <v>104</v>
      </c>
      <c r="D7" s="199"/>
      <c r="E7" s="200"/>
      <c r="F7" s="119"/>
      <c r="G7" s="201" t="s">
        <v>105</v>
      </c>
      <c r="H7" s="202"/>
      <c r="I7" s="203"/>
    </row>
    <row r="8" spans="1:11" ht="24" customHeight="1">
      <c r="A8" s="120"/>
      <c r="B8" s="22"/>
      <c r="C8" s="22"/>
      <c r="D8" s="22"/>
      <c r="E8" s="22"/>
      <c r="F8" s="22"/>
      <c r="G8" s="114"/>
      <c r="H8" s="114"/>
      <c r="I8" s="121"/>
    </row>
    <row r="9" spans="1:11" ht="24" customHeight="1">
      <c r="A9" s="21"/>
      <c r="B9" s="22"/>
      <c r="C9" s="22"/>
      <c r="D9" s="22"/>
      <c r="E9" s="22"/>
      <c r="F9" s="22"/>
      <c r="G9" s="218"/>
      <c r="H9" s="218"/>
      <c r="I9" s="218"/>
    </row>
    <row r="10" spans="1:11" ht="22.9" customHeight="1">
      <c r="A10" s="158" t="s">
        <v>82</v>
      </c>
      <c r="B10" s="159"/>
      <c r="C10" s="159"/>
      <c r="D10" s="159"/>
      <c r="E10" s="159"/>
      <c r="F10" s="159"/>
      <c r="G10" s="159"/>
      <c r="H10" s="159"/>
      <c r="I10" s="160"/>
    </row>
    <row r="11" spans="1:11" ht="25.9" customHeight="1" thickBot="1">
      <c r="A11" s="24"/>
      <c r="B11" s="25"/>
      <c r="C11" s="25"/>
      <c r="D11" s="25"/>
      <c r="E11" s="25"/>
      <c r="F11" s="25"/>
      <c r="G11" s="217"/>
      <c r="H11" s="217"/>
      <c r="I11" s="217"/>
    </row>
    <row r="12" spans="1:11" ht="45">
      <c r="A12" s="26" t="s">
        <v>0</v>
      </c>
      <c r="B12" s="27" t="s">
        <v>3</v>
      </c>
      <c r="C12" s="28" t="s">
        <v>52</v>
      </c>
      <c r="D12" s="28" t="s">
        <v>35</v>
      </c>
      <c r="E12" s="29" t="s">
        <v>12</v>
      </c>
      <c r="F12" s="30" t="s">
        <v>32</v>
      </c>
      <c r="G12" s="69" t="s">
        <v>5</v>
      </c>
      <c r="H12" s="70" t="s">
        <v>6</v>
      </c>
      <c r="I12" s="70" t="s">
        <v>66</v>
      </c>
    </row>
    <row r="13" spans="1:11" ht="28.15" customHeight="1">
      <c r="A13" s="179">
        <v>1</v>
      </c>
      <c r="B13" s="177" t="s">
        <v>1</v>
      </c>
      <c r="C13" s="50" t="s">
        <v>2</v>
      </c>
      <c r="D13" s="181">
        <v>138.74</v>
      </c>
      <c r="E13" s="181">
        <f>G16/D13</f>
        <v>71388.208159146612</v>
      </c>
      <c r="F13" s="53" t="s">
        <v>8</v>
      </c>
      <c r="G13" s="60">
        <v>9163273.5700000003</v>
      </c>
      <c r="H13" s="61">
        <f>G13</f>
        <v>9163273.5700000003</v>
      </c>
      <c r="I13" s="62">
        <f>G13*0.85</f>
        <v>7788782.5345000001</v>
      </c>
    </row>
    <row r="14" spans="1:11" ht="24" customHeight="1">
      <c r="A14" s="180"/>
      <c r="B14" s="178"/>
      <c r="C14" s="50" t="s">
        <v>34</v>
      </c>
      <c r="D14" s="182"/>
      <c r="E14" s="182"/>
      <c r="F14" s="53" t="s">
        <v>8</v>
      </c>
      <c r="G14" s="60">
        <v>119376.05</v>
      </c>
      <c r="H14" s="61">
        <f>G14</f>
        <v>119376.05</v>
      </c>
      <c r="I14" s="62">
        <f>G14*0.85</f>
        <v>101469.6425</v>
      </c>
      <c r="K14" s="58"/>
    </row>
    <row r="15" spans="1:11" ht="26.25" customHeight="1" thickBot="1">
      <c r="A15" s="180"/>
      <c r="B15" s="178"/>
      <c r="C15" s="55" t="s">
        <v>7</v>
      </c>
      <c r="D15" s="183"/>
      <c r="E15" s="183"/>
      <c r="F15" s="56" t="s">
        <v>13</v>
      </c>
      <c r="G15" s="60">
        <v>621750.38</v>
      </c>
      <c r="H15" s="61">
        <f t="shared" ref="H15" si="0">G15</f>
        <v>621750.38</v>
      </c>
      <c r="I15" s="64">
        <f t="shared" ref="I15" si="1">G15*0.85</f>
        <v>528487.82299999997</v>
      </c>
    </row>
    <row r="16" spans="1:11" ht="24" customHeight="1" thickBot="1">
      <c r="A16" s="214" t="s">
        <v>39</v>
      </c>
      <c r="B16" s="215"/>
      <c r="C16" s="215"/>
      <c r="D16" s="215"/>
      <c r="E16" s="215"/>
      <c r="F16" s="216"/>
      <c r="G16" s="71">
        <f>G13+G14+G15</f>
        <v>9904400.0000000019</v>
      </c>
      <c r="H16" s="72">
        <f>H13+H14+H15</f>
        <v>9904400.0000000019</v>
      </c>
      <c r="I16" s="73">
        <f>I13+I14+I15</f>
        <v>8418740</v>
      </c>
      <c r="K16" s="59"/>
    </row>
    <row r="17" spans="1:9" ht="61.5" customHeight="1">
      <c r="A17" s="255">
        <v>2</v>
      </c>
      <c r="B17" s="252" t="s">
        <v>9</v>
      </c>
      <c r="C17" s="250" t="s">
        <v>68</v>
      </c>
      <c r="D17" s="14" t="s">
        <v>36</v>
      </c>
      <c r="E17" s="15" t="s">
        <v>12</v>
      </c>
      <c r="F17" s="261">
        <v>470</v>
      </c>
      <c r="G17" s="246">
        <v>70000</v>
      </c>
      <c r="H17" s="74"/>
      <c r="I17" s="248">
        <f>G17*0.85</f>
        <v>59500</v>
      </c>
    </row>
    <row r="18" spans="1:9" ht="21.6" customHeight="1">
      <c r="A18" s="256"/>
      <c r="B18" s="253"/>
      <c r="C18" s="251"/>
      <c r="D18" s="1">
        <v>70</v>
      </c>
      <c r="E18" s="52">
        <v>1000</v>
      </c>
      <c r="F18" s="262"/>
      <c r="G18" s="247"/>
      <c r="H18" s="75">
        <f>G17</f>
        <v>70000</v>
      </c>
      <c r="I18" s="249"/>
    </row>
    <row r="19" spans="1:9" ht="18.600000000000001" customHeight="1">
      <c r="A19" s="256"/>
      <c r="B19" s="253"/>
      <c r="C19" s="5" t="s">
        <v>10</v>
      </c>
      <c r="D19" s="1">
        <v>25</v>
      </c>
      <c r="E19" s="52">
        <v>1500</v>
      </c>
      <c r="F19" s="4">
        <v>470</v>
      </c>
      <c r="G19" s="76">
        <f>D19*E19</f>
        <v>37500</v>
      </c>
      <c r="H19" s="75">
        <f>G19</f>
        <v>37500</v>
      </c>
      <c r="I19" s="63">
        <f>G19*0.85</f>
        <v>31875</v>
      </c>
    </row>
    <row r="20" spans="1:9" ht="19.899999999999999" customHeight="1">
      <c r="A20" s="256"/>
      <c r="B20" s="253"/>
      <c r="C20" s="5" t="s">
        <v>30</v>
      </c>
      <c r="D20" s="1">
        <v>1</v>
      </c>
      <c r="E20" s="52">
        <v>2500</v>
      </c>
      <c r="F20" s="4">
        <v>470</v>
      </c>
      <c r="G20" s="76">
        <f>D20*E20</f>
        <v>2500</v>
      </c>
      <c r="H20" s="75">
        <f>G20</f>
        <v>2500</v>
      </c>
      <c r="I20" s="63">
        <f t="shared" ref="I20:I22" si="2">G20*0.85</f>
        <v>2125</v>
      </c>
    </row>
    <row r="21" spans="1:9" ht="20.45" customHeight="1">
      <c r="A21" s="256"/>
      <c r="B21" s="253"/>
      <c r="C21" s="5" t="s">
        <v>67</v>
      </c>
      <c r="D21" s="278">
        <v>20</v>
      </c>
      <c r="E21" s="52">
        <v>1750</v>
      </c>
      <c r="F21" s="4">
        <v>470</v>
      </c>
      <c r="G21" s="76">
        <v>35000</v>
      </c>
      <c r="H21" s="75">
        <f>G21</f>
        <v>35000</v>
      </c>
      <c r="I21" s="63">
        <f t="shared" si="2"/>
        <v>29750</v>
      </c>
    </row>
    <row r="22" spans="1:9" ht="27" customHeight="1">
      <c r="A22" s="256"/>
      <c r="B22" s="253"/>
      <c r="C22" s="3" t="s">
        <v>31</v>
      </c>
      <c r="D22" s="1">
        <v>45</v>
      </c>
      <c r="E22" s="52">
        <v>300</v>
      </c>
      <c r="F22" s="4">
        <v>470</v>
      </c>
      <c r="G22" s="76">
        <f>D22*E22</f>
        <v>13500</v>
      </c>
      <c r="H22" s="75">
        <f>G22</f>
        <v>13500</v>
      </c>
      <c r="I22" s="63">
        <f t="shared" si="2"/>
        <v>11475</v>
      </c>
    </row>
    <row r="23" spans="1:9" ht="24" customHeight="1" thickBot="1">
      <c r="A23" s="257"/>
      <c r="B23" s="254"/>
      <c r="C23" s="39" t="s">
        <v>11</v>
      </c>
      <c r="D23" s="12"/>
      <c r="E23" s="13"/>
      <c r="F23" s="16"/>
      <c r="G23" s="77"/>
      <c r="H23" s="78"/>
      <c r="I23" s="79"/>
    </row>
    <row r="24" spans="1:9" ht="24" customHeight="1" thickBot="1">
      <c r="A24" s="139" t="s">
        <v>38</v>
      </c>
      <c r="B24" s="140"/>
      <c r="C24" s="140"/>
      <c r="D24" s="140"/>
      <c r="E24" s="140"/>
      <c r="F24" s="141"/>
      <c r="G24" s="80">
        <f>G17+G19+G20+G21+G22</f>
        <v>158500</v>
      </c>
      <c r="H24" s="81">
        <f t="shared" ref="H24:H29" si="3">G24</f>
        <v>158500</v>
      </c>
      <c r="I24" s="113">
        <f>I17+I19+I20+I21+I22</f>
        <v>134725</v>
      </c>
    </row>
    <row r="25" spans="1:9" ht="45" customHeight="1">
      <c r="A25" s="134">
        <v>3</v>
      </c>
      <c r="B25" s="145" t="s">
        <v>14</v>
      </c>
      <c r="C25" s="171" t="s">
        <v>91</v>
      </c>
      <c r="D25" s="172"/>
      <c r="E25" s="173"/>
      <c r="F25" s="44" t="s">
        <v>72</v>
      </c>
      <c r="G25" s="82">
        <v>65202</v>
      </c>
      <c r="H25" s="83">
        <f t="shared" si="3"/>
        <v>65202</v>
      </c>
      <c r="I25" s="112">
        <v>55423</v>
      </c>
    </row>
    <row r="26" spans="1:9" ht="34.9" customHeight="1">
      <c r="A26" s="134"/>
      <c r="B26" s="145"/>
      <c r="C26" s="174" t="s">
        <v>92</v>
      </c>
      <c r="D26" s="175"/>
      <c r="E26" s="176"/>
      <c r="F26" s="6">
        <v>430</v>
      </c>
      <c r="G26" s="76">
        <v>0</v>
      </c>
      <c r="H26" s="84">
        <f t="shared" si="3"/>
        <v>0</v>
      </c>
      <c r="I26" s="85">
        <f t="shared" ref="I26:I27" si="4">G26*0.85</f>
        <v>0</v>
      </c>
    </row>
    <row r="27" spans="1:9" ht="30" customHeight="1">
      <c r="A27" s="134"/>
      <c r="B27" s="145"/>
      <c r="C27" s="174" t="s">
        <v>93</v>
      </c>
      <c r="D27" s="175"/>
      <c r="E27" s="176"/>
      <c r="F27" s="6" t="s">
        <v>73</v>
      </c>
      <c r="G27" s="76">
        <v>20000</v>
      </c>
      <c r="H27" s="84">
        <f t="shared" si="3"/>
        <v>20000</v>
      </c>
      <c r="I27" s="86">
        <f t="shared" si="4"/>
        <v>17000</v>
      </c>
    </row>
    <row r="28" spans="1:9" ht="27.6" customHeight="1">
      <c r="A28" s="134"/>
      <c r="B28" s="145"/>
      <c r="C28" s="174" t="s">
        <v>15</v>
      </c>
      <c r="D28" s="175"/>
      <c r="E28" s="176"/>
      <c r="F28" s="6">
        <v>438</v>
      </c>
      <c r="G28" s="76">
        <v>0</v>
      </c>
      <c r="H28" s="84">
        <f t="shared" si="3"/>
        <v>0</v>
      </c>
      <c r="I28" s="85">
        <v>0</v>
      </c>
    </row>
    <row r="29" spans="1:9" ht="25.15" customHeight="1">
      <c r="A29" s="134"/>
      <c r="B29" s="145"/>
      <c r="C29" s="204" t="s">
        <v>69</v>
      </c>
      <c r="D29" s="18" t="s">
        <v>53</v>
      </c>
      <c r="E29" s="19" t="s">
        <v>16</v>
      </c>
      <c r="F29" s="224">
        <v>441</v>
      </c>
      <c r="G29" s="244">
        <f>D30*E30</f>
        <v>9000</v>
      </c>
      <c r="H29" s="244">
        <f t="shared" si="3"/>
        <v>9000</v>
      </c>
      <c r="I29" s="277">
        <f>G29*0.85</f>
        <v>7650</v>
      </c>
    </row>
    <row r="30" spans="1:9" ht="24" customHeight="1">
      <c r="A30" s="134"/>
      <c r="B30" s="145"/>
      <c r="C30" s="205"/>
      <c r="D30" s="1">
        <v>150</v>
      </c>
      <c r="E30" s="2">
        <v>60</v>
      </c>
      <c r="F30" s="225"/>
      <c r="G30" s="245"/>
      <c r="H30" s="245"/>
      <c r="I30" s="271"/>
    </row>
    <row r="31" spans="1:9" ht="23.45" customHeight="1">
      <c r="A31" s="134"/>
      <c r="B31" s="145"/>
      <c r="C31" s="174" t="s">
        <v>17</v>
      </c>
      <c r="D31" s="175"/>
      <c r="E31" s="176"/>
      <c r="F31" s="45">
        <v>461</v>
      </c>
      <c r="G31" s="76">
        <v>0</v>
      </c>
      <c r="H31" s="84">
        <f>G31</f>
        <v>0</v>
      </c>
      <c r="I31" s="85">
        <v>0</v>
      </c>
    </row>
    <row r="32" spans="1:9" ht="24.6" customHeight="1" thickBot="1">
      <c r="A32" s="134"/>
      <c r="B32" s="145"/>
      <c r="C32" s="206" t="s">
        <v>11</v>
      </c>
      <c r="D32" s="207"/>
      <c r="E32" s="208"/>
      <c r="F32" s="13"/>
      <c r="G32" s="77"/>
      <c r="H32" s="78"/>
      <c r="I32" s="87"/>
    </row>
    <row r="33" spans="1:11" ht="24.6" customHeight="1" thickBot="1">
      <c r="A33" s="139" t="s">
        <v>37</v>
      </c>
      <c r="B33" s="140"/>
      <c r="C33" s="140"/>
      <c r="D33" s="140"/>
      <c r="E33" s="140"/>
      <c r="F33" s="141"/>
      <c r="G33" s="80">
        <f>G25+G27+G29</f>
        <v>94202</v>
      </c>
      <c r="H33" s="81">
        <f>H25+H26+H27+H28+H29+H31</f>
        <v>94202</v>
      </c>
      <c r="I33" s="113">
        <f>I25+I27+I29</f>
        <v>80073</v>
      </c>
    </row>
    <row r="34" spans="1:11" ht="39.6" customHeight="1">
      <c r="A34" s="31">
        <v>4</v>
      </c>
      <c r="B34" s="17" t="s">
        <v>40</v>
      </c>
      <c r="C34" s="209" t="s">
        <v>88</v>
      </c>
      <c r="D34" s="210" t="s">
        <v>18</v>
      </c>
      <c r="E34" s="211"/>
      <c r="F34" s="23" t="s">
        <v>71</v>
      </c>
      <c r="G34" s="82">
        <v>268000</v>
      </c>
      <c r="H34" s="83">
        <f>G34</f>
        <v>268000</v>
      </c>
      <c r="I34" s="86">
        <f t="shared" ref="I34:I46" si="5">G34*0.85</f>
        <v>227800</v>
      </c>
    </row>
    <row r="35" spans="1:11" ht="24" customHeight="1">
      <c r="A35" s="32"/>
      <c r="B35" s="17"/>
      <c r="C35" s="205"/>
      <c r="D35" s="212" t="s">
        <v>19</v>
      </c>
      <c r="E35" s="213"/>
      <c r="F35" s="6">
        <v>606</v>
      </c>
      <c r="G35" s="76">
        <v>0</v>
      </c>
      <c r="H35" s="83">
        <f t="shared" ref="H35:H44" si="6">G35</f>
        <v>0</v>
      </c>
      <c r="I35" s="85">
        <f t="shared" si="5"/>
        <v>0</v>
      </c>
    </row>
    <row r="36" spans="1:11" ht="21" customHeight="1">
      <c r="A36" s="32"/>
      <c r="B36" s="17"/>
      <c r="C36" s="204" t="s">
        <v>20</v>
      </c>
      <c r="D36" s="212" t="s">
        <v>21</v>
      </c>
      <c r="E36" s="213"/>
      <c r="F36" s="6">
        <v>440</v>
      </c>
      <c r="G36" s="76">
        <v>0</v>
      </c>
      <c r="H36" s="83">
        <f t="shared" si="6"/>
        <v>0</v>
      </c>
      <c r="I36" s="85">
        <f t="shared" si="5"/>
        <v>0</v>
      </c>
    </row>
    <row r="37" spans="1:11" ht="31.15" customHeight="1">
      <c r="A37" s="32"/>
      <c r="B37" s="17"/>
      <c r="C37" s="209"/>
      <c r="D37" s="174" t="s">
        <v>106</v>
      </c>
      <c r="E37" s="176"/>
      <c r="F37" s="6" t="s">
        <v>107</v>
      </c>
      <c r="G37" s="76">
        <v>120000</v>
      </c>
      <c r="H37" s="83">
        <f t="shared" si="6"/>
        <v>120000</v>
      </c>
      <c r="I37" s="85">
        <f t="shared" si="5"/>
        <v>102000</v>
      </c>
    </row>
    <row r="38" spans="1:11" ht="22.9" customHeight="1">
      <c r="A38" s="32"/>
      <c r="B38" s="17"/>
      <c r="C38" s="209"/>
      <c r="D38" s="212" t="s">
        <v>22</v>
      </c>
      <c r="E38" s="213"/>
      <c r="F38" s="6">
        <v>430</v>
      </c>
      <c r="G38" s="76">
        <v>7000</v>
      </c>
      <c r="H38" s="83">
        <f t="shared" si="6"/>
        <v>7000</v>
      </c>
      <c r="I38" s="85">
        <f t="shared" si="5"/>
        <v>5950</v>
      </c>
    </row>
    <row r="39" spans="1:11" ht="20.45" customHeight="1">
      <c r="A39" s="32"/>
      <c r="B39" s="17"/>
      <c r="C39" s="205"/>
      <c r="D39" s="212" t="s">
        <v>86</v>
      </c>
      <c r="E39" s="213"/>
      <c r="F39" s="57">
        <v>448</v>
      </c>
      <c r="G39" s="76">
        <v>15000</v>
      </c>
      <c r="H39" s="83">
        <f t="shared" si="6"/>
        <v>15000</v>
      </c>
      <c r="I39" s="85">
        <f t="shared" si="5"/>
        <v>12750</v>
      </c>
    </row>
    <row r="40" spans="1:11" ht="30.6" customHeight="1">
      <c r="A40" s="32"/>
      <c r="B40" s="17"/>
      <c r="C40" s="174" t="s">
        <v>89</v>
      </c>
      <c r="D40" s="175"/>
      <c r="E40" s="176"/>
      <c r="F40" s="6">
        <v>430</v>
      </c>
      <c r="G40" s="76">
        <v>12000</v>
      </c>
      <c r="H40" s="83">
        <f t="shared" si="6"/>
        <v>12000</v>
      </c>
      <c r="I40" s="85">
        <f t="shared" si="5"/>
        <v>10200</v>
      </c>
    </row>
    <row r="41" spans="1:11" ht="22.15" customHeight="1">
      <c r="A41" s="32"/>
      <c r="B41" s="17"/>
      <c r="C41" s="174" t="s">
        <v>90</v>
      </c>
      <c r="D41" s="175"/>
      <c r="E41" s="176"/>
      <c r="F41" s="6">
        <v>436</v>
      </c>
      <c r="G41" s="76">
        <v>6000</v>
      </c>
      <c r="H41" s="83">
        <f t="shared" si="6"/>
        <v>6000</v>
      </c>
      <c r="I41" s="85">
        <f t="shared" si="5"/>
        <v>5100</v>
      </c>
    </row>
    <row r="42" spans="1:11" ht="22.9" customHeight="1">
      <c r="A42" s="32"/>
      <c r="B42" s="17"/>
      <c r="C42" s="174" t="s">
        <v>23</v>
      </c>
      <c r="D42" s="175"/>
      <c r="E42" s="176"/>
      <c r="F42" s="6">
        <v>430</v>
      </c>
      <c r="G42" s="76">
        <v>40000</v>
      </c>
      <c r="H42" s="83">
        <f t="shared" si="6"/>
        <v>40000</v>
      </c>
      <c r="I42" s="85">
        <f t="shared" si="5"/>
        <v>34000</v>
      </c>
    </row>
    <row r="43" spans="1:11" ht="20.45" customHeight="1">
      <c r="A43" s="32"/>
      <c r="B43" s="17"/>
      <c r="C43" s="204" t="s">
        <v>83</v>
      </c>
      <c r="D43" s="212" t="s">
        <v>24</v>
      </c>
      <c r="E43" s="213"/>
      <c r="F43" s="6">
        <v>430</v>
      </c>
      <c r="G43" s="76">
        <v>30000</v>
      </c>
      <c r="H43" s="83">
        <f t="shared" si="6"/>
        <v>30000</v>
      </c>
      <c r="I43" s="85">
        <f t="shared" si="5"/>
        <v>25500</v>
      </c>
    </row>
    <row r="44" spans="1:11" ht="21.6" customHeight="1">
      <c r="A44" s="32"/>
      <c r="B44" s="17"/>
      <c r="C44" s="209"/>
      <c r="D44" s="174" t="s">
        <v>95</v>
      </c>
      <c r="E44" s="176"/>
      <c r="F44" s="6">
        <v>421</v>
      </c>
      <c r="G44" s="76">
        <v>15000</v>
      </c>
      <c r="H44" s="83">
        <f t="shared" si="6"/>
        <v>15000</v>
      </c>
      <c r="I44" s="85">
        <f t="shared" si="5"/>
        <v>12750</v>
      </c>
    </row>
    <row r="45" spans="1:11" ht="22.9" hidden="1" customHeight="1">
      <c r="A45" s="220"/>
      <c r="B45" s="219"/>
      <c r="C45" s="205"/>
      <c r="D45" s="240" t="s">
        <v>11</v>
      </c>
      <c r="E45" s="241"/>
      <c r="F45" s="2"/>
      <c r="G45" s="76"/>
      <c r="H45" s="84"/>
      <c r="I45" s="86">
        <f t="shared" si="5"/>
        <v>0</v>
      </c>
    </row>
    <row r="46" spans="1:11" ht="22.9" customHeight="1" thickBot="1">
      <c r="A46" s="220"/>
      <c r="B46" s="219"/>
      <c r="C46" s="221" t="s">
        <v>87</v>
      </c>
      <c r="D46" s="222"/>
      <c r="E46" s="223"/>
      <c r="F46" s="16">
        <v>430</v>
      </c>
      <c r="G46" s="88">
        <v>1600</v>
      </c>
      <c r="H46" s="89">
        <f>G46</f>
        <v>1600</v>
      </c>
      <c r="I46" s="86">
        <f t="shared" si="5"/>
        <v>1360</v>
      </c>
    </row>
    <row r="47" spans="1:11" ht="22.9" customHeight="1" thickBot="1">
      <c r="A47" s="263" t="s">
        <v>41</v>
      </c>
      <c r="B47" s="264"/>
      <c r="C47" s="264"/>
      <c r="D47" s="264"/>
      <c r="E47" s="264"/>
      <c r="F47" s="265"/>
      <c r="G47" s="90">
        <f>G34+G35+G37+G38+G39+G40+G41+G42+G43+G46+G44</f>
        <v>514600</v>
      </c>
      <c r="H47" s="91">
        <f>SUM(H34:H46)</f>
        <v>514600</v>
      </c>
      <c r="I47" s="66">
        <f>I34+I35+I37+I38+I39+I40+I41+I42+I43+I44+I46</f>
        <v>437410</v>
      </c>
      <c r="K47" s="58"/>
    </row>
    <row r="48" spans="1:11" ht="22.9" customHeight="1">
      <c r="A48" s="272">
        <v>5</v>
      </c>
      <c r="B48" s="169" t="s">
        <v>43</v>
      </c>
      <c r="C48" s="266" t="s">
        <v>78</v>
      </c>
      <c r="D48" s="40" t="s">
        <v>46</v>
      </c>
      <c r="E48" s="41" t="s">
        <v>16</v>
      </c>
      <c r="F48" s="267" t="s">
        <v>42</v>
      </c>
      <c r="G48" s="268">
        <f>D49*E49</f>
        <v>8000</v>
      </c>
      <c r="H48" s="242">
        <f>G48</f>
        <v>8000</v>
      </c>
      <c r="I48" s="270">
        <f>G48*0.85</f>
        <v>6800</v>
      </c>
      <c r="K48" s="58"/>
    </row>
    <row r="49" spans="1:11" ht="28.5" customHeight="1">
      <c r="A49" s="273"/>
      <c r="B49" s="275"/>
      <c r="C49" s="173"/>
      <c r="D49" s="51">
        <v>100</v>
      </c>
      <c r="E49" s="52">
        <v>80</v>
      </c>
      <c r="F49" s="225"/>
      <c r="G49" s="269"/>
      <c r="H49" s="243"/>
      <c r="I49" s="271"/>
    </row>
    <row r="50" spans="1:11" ht="33" customHeight="1" thickBot="1">
      <c r="A50" s="274"/>
      <c r="B50" s="276"/>
      <c r="C50" s="47" t="s">
        <v>79</v>
      </c>
      <c r="D50" s="42">
        <v>2</v>
      </c>
      <c r="E50" s="42">
        <v>500</v>
      </c>
      <c r="F50" s="43" t="s">
        <v>45</v>
      </c>
      <c r="G50" s="92">
        <v>6000</v>
      </c>
      <c r="H50" s="93">
        <v>6000</v>
      </c>
      <c r="I50" s="94">
        <f>H50*0.85</f>
        <v>5100</v>
      </c>
    </row>
    <row r="51" spans="1:11" ht="22.9" customHeight="1" thickBot="1">
      <c r="A51" s="263" t="s">
        <v>44</v>
      </c>
      <c r="B51" s="264"/>
      <c r="C51" s="264"/>
      <c r="D51" s="264"/>
      <c r="E51" s="264"/>
      <c r="F51" s="265"/>
      <c r="G51" s="90">
        <f>G48+G50</f>
        <v>14000</v>
      </c>
      <c r="H51" s="95">
        <f>H48+H50</f>
        <v>14000</v>
      </c>
      <c r="I51" s="96">
        <f>I48+I50</f>
        <v>11900</v>
      </c>
    </row>
    <row r="52" spans="1:11" ht="21.6" customHeight="1">
      <c r="A52" s="167">
        <v>6</v>
      </c>
      <c r="B52" s="169" t="s">
        <v>25</v>
      </c>
      <c r="C52" s="229" t="s">
        <v>11</v>
      </c>
      <c r="D52" s="40" t="s">
        <v>70</v>
      </c>
      <c r="E52" s="41" t="s">
        <v>16</v>
      </c>
      <c r="F52" s="235">
        <v>430</v>
      </c>
      <c r="G52" s="239">
        <v>0</v>
      </c>
      <c r="H52" s="239">
        <v>0</v>
      </c>
      <c r="I52" s="149">
        <v>0</v>
      </c>
    </row>
    <row r="53" spans="1:11" ht="22.15" customHeight="1" thickBot="1">
      <c r="A53" s="134"/>
      <c r="B53" s="145"/>
      <c r="C53" s="230"/>
      <c r="D53" s="42" t="s">
        <v>85</v>
      </c>
      <c r="E53" s="42" t="s">
        <v>85</v>
      </c>
      <c r="F53" s="236"/>
      <c r="G53" s="147"/>
      <c r="H53" s="147"/>
      <c r="I53" s="150"/>
    </row>
    <row r="54" spans="1:11" ht="22.15" customHeight="1">
      <c r="A54" s="134"/>
      <c r="B54" s="145"/>
      <c r="C54" s="231" t="s">
        <v>11</v>
      </c>
      <c r="D54" s="233" t="s">
        <v>85</v>
      </c>
      <c r="E54" s="233" t="s">
        <v>85</v>
      </c>
      <c r="F54" s="237">
        <v>430</v>
      </c>
      <c r="G54" s="147">
        <v>0</v>
      </c>
      <c r="H54" s="147">
        <v>0</v>
      </c>
      <c r="I54" s="150">
        <v>0</v>
      </c>
    </row>
    <row r="55" spans="1:11" ht="18.75" customHeight="1" thickBot="1">
      <c r="A55" s="168"/>
      <c r="B55" s="170"/>
      <c r="C55" s="232"/>
      <c r="D55" s="234"/>
      <c r="E55" s="234"/>
      <c r="F55" s="238"/>
      <c r="G55" s="148"/>
      <c r="H55" s="148"/>
      <c r="I55" s="151"/>
    </row>
    <row r="56" spans="1:11" ht="24" customHeight="1" thickBot="1">
      <c r="A56" s="258" t="s">
        <v>55</v>
      </c>
      <c r="B56" s="259"/>
      <c r="C56" s="259"/>
      <c r="D56" s="259"/>
      <c r="E56" s="259"/>
      <c r="F56" s="260"/>
      <c r="G56" s="97">
        <v>0</v>
      </c>
      <c r="H56" s="98">
        <v>0</v>
      </c>
      <c r="I56" s="99">
        <v>0</v>
      </c>
    </row>
    <row r="57" spans="1:11" ht="32.25" customHeight="1">
      <c r="A57" s="220">
        <v>7</v>
      </c>
      <c r="B57" s="145" t="s">
        <v>26</v>
      </c>
      <c r="C57" s="171" t="s">
        <v>27</v>
      </c>
      <c r="D57" s="172"/>
      <c r="E57" s="173"/>
      <c r="F57" s="20" t="s">
        <v>71</v>
      </c>
      <c r="G57" s="82">
        <v>0</v>
      </c>
      <c r="H57" s="83">
        <f>G57</f>
        <v>0</v>
      </c>
      <c r="I57" s="100">
        <f>G57*0.85</f>
        <v>0</v>
      </c>
    </row>
    <row r="58" spans="1:11" ht="32.25" customHeight="1" thickBot="1">
      <c r="A58" s="220"/>
      <c r="B58" s="145"/>
      <c r="C58" s="226" t="s">
        <v>11</v>
      </c>
      <c r="D58" s="227"/>
      <c r="E58" s="228"/>
      <c r="F58" s="20" t="s">
        <v>71</v>
      </c>
      <c r="G58" s="88">
        <v>0</v>
      </c>
      <c r="H58" s="89">
        <v>0</v>
      </c>
      <c r="I58" s="94">
        <v>0</v>
      </c>
    </row>
    <row r="59" spans="1:11" ht="24.75" customHeight="1" thickBot="1">
      <c r="A59" s="139" t="s">
        <v>47</v>
      </c>
      <c r="B59" s="140"/>
      <c r="C59" s="140"/>
      <c r="D59" s="140"/>
      <c r="E59" s="140"/>
      <c r="F59" s="141"/>
      <c r="G59" s="80">
        <f>G57+G58</f>
        <v>0</v>
      </c>
      <c r="H59" s="81">
        <f>G59</f>
        <v>0</v>
      </c>
      <c r="I59" s="66">
        <f>H59*0.85</f>
        <v>0</v>
      </c>
    </row>
    <row r="60" spans="1:11" ht="22.9" customHeight="1" thickBot="1">
      <c r="A60" s="136" t="s">
        <v>48</v>
      </c>
      <c r="B60" s="137"/>
      <c r="C60" s="137"/>
      <c r="D60" s="137"/>
      <c r="E60" s="137"/>
      <c r="F60" s="138"/>
      <c r="G60" s="101">
        <f>G16+G24+G33+G47+G51+G56+G59</f>
        <v>10685702.000000002</v>
      </c>
      <c r="H60" s="102">
        <f>H51+H47+H33+H24+H16+H56+H59</f>
        <v>10685702.000000002</v>
      </c>
      <c r="I60" s="67">
        <f>I59+I56+I51+I47+I33+I24+I16</f>
        <v>9082848</v>
      </c>
    </row>
    <row r="61" spans="1:11" ht="22.9" customHeight="1">
      <c r="A61" s="155"/>
      <c r="B61" s="156"/>
      <c r="C61" s="156"/>
      <c r="D61" s="156"/>
      <c r="E61" s="156"/>
      <c r="F61" s="156"/>
      <c r="G61" s="156"/>
      <c r="H61" s="156"/>
      <c r="I61" s="157"/>
      <c r="K61" s="59"/>
    </row>
    <row r="62" spans="1:11" ht="22.9" customHeight="1">
      <c r="A62" s="158" t="s">
        <v>49</v>
      </c>
      <c r="B62" s="159"/>
      <c r="C62" s="159"/>
      <c r="D62" s="159"/>
      <c r="E62" s="159"/>
      <c r="F62" s="159"/>
      <c r="G62" s="159"/>
      <c r="H62" s="159"/>
      <c r="I62" s="160"/>
    </row>
    <row r="63" spans="1:11" s="10" customFormat="1" ht="22.9" customHeight="1" thickBot="1">
      <c r="A63" s="33"/>
      <c r="B63" s="34"/>
      <c r="C63" s="34"/>
      <c r="D63" s="34"/>
      <c r="E63" s="34"/>
      <c r="F63" s="34"/>
      <c r="G63" s="103"/>
      <c r="H63" s="103"/>
      <c r="I63" s="104"/>
    </row>
    <row r="64" spans="1:11" ht="25.9" customHeight="1">
      <c r="A64" s="36" t="s">
        <v>0</v>
      </c>
      <c r="B64" s="27" t="s">
        <v>3</v>
      </c>
      <c r="C64" s="164" t="s">
        <v>54</v>
      </c>
      <c r="D64" s="165"/>
      <c r="E64" s="166"/>
      <c r="F64" s="30" t="s">
        <v>32</v>
      </c>
      <c r="G64" s="105" t="s">
        <v>5</v>
      </c>
      <c r="H64" s="106" t="s">
        <v>6</v>
      </c>
      <c r="I64" s="70" t="s">
        <v>66</v>
      </c>
    </row>
    <row r="65" spans="1:9" ht="35.25" customHeight="1">
      <c r="A65" s="133">
        <v>1</v>
      </c>
      <c r="B65" s="144" t="s">
        <v>28</v>
      </c>
      <c r="C65" s="46" t="s">
        <v>11</v>
      </c>
      <c r="D65" s="8"/>
      <c r="E65" s="9"/>
      <c r="F65" s="6">
        <v>439</v>
      </c>
      <c r="G65" s="76">
        <v>0</v>
      </c>
      <c r="H65" s="84">
        <v>0</v>
      </c>
      <c r="I65" s="85">
        <v>0</v>
      </c>
    </row>
    <row r="66" spans="1:9" ht="34.5" customHeight="1" thickBot="1">
      <c r="A66" s="134"/>
      <c r="B66" s="145"/>
      <c r="C66" s="161" t="s">
        <v>11</v>
      </c>
      <c r="D66" s="162"/>
      <c r="E66" s="163"/>
      <c r="F66" s="6">
        <v>439</v>
      </c>
      <c r="G66" s="88">
        <v>0</v>
      </c>
      <c r="H66" s="89">
        <v>0</v>
      </c>
      <c r="I66" s="65">
        <v>0</v>
      </c>
    </row>
    <row r="67" spans="1:9" ht="22.9" customHeight="1" thickBot="1">
      <c r="A67" s="136" t="s">
        <v>51</v>
      </c>
      <c r="B67" s="137"/>
      <c r="C67" s="137"/>
      <c r="D67" s="137"/>
      <c r="E67" s="137"/>
      <c r="F67" s="138"/>
      <c r="G67" s="101">
        <f>G65+G66</f>
        <v>0</v>
      </c>
      <c r="H67" s="102">
        <f>H65+H66</f>
        <v>0</v>
      </c>
      <c r="I67" s="67">
        <f>I65+I66</f>
        <v>0</v>
      </c>
    </row>
    <row r="68" spans="1:9" ht="22.9" customHeight="1">
      <c r="A68" s="155"/>
      <c r="B68" s="156"/>
      <c r="C68" s="156"/>
      <c r="D68" s="156"/>
      <c r="E68" s="156"/>
      <c r="F68" s="156"/>
      <c r="G68" s="156"/>
      <c r="H68" s="156"/>
      <c r="I68" s="157"/>
    </row>
    <row r="69" spans="1:9" ht="22.9" customHeight="1">
      <c r="A69" s="158" t="s">
        <v>50</v>
      </c>
      <c r="B69" s="159"/>
      <c r="C69" s="159"/>
      <c r="D69" s="159"/>
      <c r="E69" s="159"/>
      <c r="F69" s="159"/>
      <c r="G69" s="159"/>
      <c r="H69" s="159"/>
      <c r="I69" s="160"/>
    </row>
    <row r="70" spans="1:9" ht="22.9" customHeight="1" thickBot="1">
      <c r="A70" s="152"/>
      <c r="B70" s="153"/>
      <c r="C70" s="153"/>
      <c r="D70" s="153"/>
      <c r="E70" s="153"/>
      <c r="F70" s="153"/>
      <c r="G70" s="153"/>
      <c r="H70" s="153"/>
      <c r="I70" s="154"/>
    </row>
    <row r="71" spans="1:9" ht="30" customHeight="1">
      <c r="A71" s="127" t="s">
        <v>0</v>
      </c>
      <c r="B71" s="129" t="s">
        <v>3</v>
      </c>
      <c r="C71" s="129" t="s">
        <v>4</v>
      </c>
      <c r="D71" s="124" t="s">
        <v>32</v>
      </c>
      <c r="E71" s="125"/>
      <c r="F71" s="126"/>
      <c r="G71" s="131" t="s">
        <v>5</v>
      </c>
      <c r="H71" s="122" t="s">
        <v>6</v>
      </c>
      <c r="I71" s="122" t="s">
        <v>66</v>
      </c>
    </row>
    <row r="72" spans="1:9" ht="25.5" customHeight="1">
      <c r="A72" s="128"/>
      <c r="B72" s="130"/>
      <c r="C72" s="130"/>
      <c r="D72" s="35">
        <v>430</v>
      </c>
      <c r="E72" s="35">
        <v>439</v>
      </c>
      <c r="F72" s="35">
        <v>606</v>
      </c>
      <c r="G72" s="132"/>
      <c r="H72" s="123"/>
      <c r="I72" s="123"/>
    </row>
    <row r="73" spans="1:9" ht="49.5" customHeight="1">
      <c r="A73" s="133">
        <v>1</v>
      </c>
      <c r="B73" s="144" t="s">
        <v>64</v>
      </c>
      <c r="C73" s="7" t="s">
        <v>96</v>
      </c>
      <c r="D73" s="54">
        <v>4000</v>
      </c>
      <c r="E73" s="52">
        <v>0</v>
      </c>
      <c r="F73" s="52">
        <v>0</v>
      </c>
      <c r="G73" s="76">
        <f>D73</f>
        <v>4000</v>
      </c>
      <c r="H73" s="84">
        <f>G73</f>
        <v>4000</v>
      </c>
      <c r="I73" s="85">
        <f>H73*0.85</f>
        <v>3400</v>
      </c>
    </row>
    <row r="74" spans="1:9" ht="40.5" customHeight="1">
      <c r="A74" s="134"/>
      <c r="B74" s="145"/>
      <c r="C74" s="7" t="s">
        <v>65</v>
      </c>
      <c r="D74" s="54">
        <v>0</v>
      </c>
      <c r="E74" s="52">
        <v>0</v>
      </c>
      <c r="F74" s="52">
        <v>0</v>
      </c>
      <c r="G74" s="76">
        <f>D74</f>
        <v>0</v>
      </c>
      <c r="H74" s="84">
        <f t="shared" ref="H74:H94" si="7">G74</f>
        <v>0</v>
      </c>
      <c r="I74" s="85">
        <f t="shared" ref="I74:I92" si="8">H74*0.85</f>
        <v>0</v>
      </c>
    </row>
    <row r="75" spans="1:9" ht="22.5" customHeight="1" thickBot="1">
      <c r="A75" s="135"/>
      <c r="B75" s="146"/>
      <c r="C75" s="37" t="s">
        <v>11</v>
      </c>
      <c r="D75" s="54"/>
      <c r="E75" s="52"/>
      <c r="F75" s="52"/>
      <c r="G75" s="76"/>
      <c r="H75" s="89">
        <f t="shared" si="7"/>
        <v>0</v>
      </c>
      <c r="I75" s="65">
        <f t="shared" si="8"/>
        <v>0</v>
      </c>
    </row>
    <row r="76" spans="1:9" ht="22.5" customHeight="1" thickBot="1">
      <c r="A76" s="139" t="s">
        <v>39</v>
      </c>
      <c r="B76" s="140"/>
      <c r="C76" s="140"/>
      <c r="D76" s="140"/>
      <c r="E76" s="140"/>
      <c r="F76" s="141"/>
      <c r="G76" s="80">
        <f>G73+G74</f>
        <v>4000</v>
      </c>
      <c r="H76" s="107">
        <f t="shared" si="7"/>
        <v>4000</v>
      </c>
      <c r="I76" s="108">
        <f>I73</f>
        <v>3400</v>
      </c>
    </row>
    <row r="77" spans="1:9" ht="45">
      <c r="A77" s="133">
        <v>2</v>
      </c>
      <c r="B77" s="144" t="s">
        <v>61</v>
      </c>
      <c r="C77" s="7" t="s">
        <v>97</v>
      </c>
      <c r="D77" s="54">
        <v>6000</v>
      </c>
      <c r="E77" s="52">
        <v>0</v>
      </c>
      <c r="F77" s="52">
        <v>0</v>
      </c>
      <c r="G77" s="76">
        <f>D77</f>
        <v>6000</v>
      </c>
      <c r="H77" s="83">
        <f t="shared" si="7"/>
        <v>6000</v>
      </c>
      <c r="I77" s="86">
        <f t="shared" si="8"/>
        <v>5100</v>
      </c>
    </row>
    <row r="78" spans="1:9" ht="45">
      <c r="A78" s="134"/>
      <c r="B78" s="145"/>
      <c r="C78" s="7" t="s">
        <v>98</v>
      </c>
      <c r="D78" s="54">
        <v>16000</v>
      </c>
      <c r="E78" s="52">
        <v>0</v>
      </c>
      <c r="F78" s="52">
        <v>0</v>
      </c>
      <c r="G78" s="76">
        <f>D78</f>
        <v>16000</v>
      </c>
      <c r="H78" s="84">
        <f t="shared" si="7"/>
        <v>16000</v>
      </c>
      <c r="I78" s="85">
        <f t="shared" si="8"/>
        <v>13600</v>
      </c>
    </row>
    <row r="79" spans="1:9" ht="67.5">
      <c r="A79" s="134"/>
      <c r="B79" s="145"/>
      <c r="C79" s="7" t="s">
        <v>99</v>
      </c>
      <c r="D79" s="54">
        <v>40000</v>
      </c>
      <c r="E79" s="52">
        <v>0</v>
      </c>
      <c r="F79" s="52">
        <v>0</v>
      </c>
      <c r="G79" s="76">
        <f>D79</f>
        <v>40000</v>
      </c>
      <c r="H79" s="84">
        <f t="shared" si="7"/>
        <v>40000</v>
      </c>
      <c r="I79" s="85">
        <f t="shared" si="8"/>
        <v>34000</v>
      </c>
    </row>
    <row r="80" spans="1:9" ht="27.75" customHeight="1" thickBot="1">
      <c r="A80" s="135"/>
      <c r="B80" s="146"/>
      <c r="C80" s="3" t="s">
        <v>94</v>
      </c>
      <c r="D80" s="54">
        <v>40000</v>
      </c>
      <c r="E80" s="52">
        <v>0</v>
      </c>
      <c r="F80" s="52">
        <v>0</v>
      </c>
      <c r="G80" s="76">
        <v>40000</v>
      </c>
      <c r="H80" s="89">
        <f t="shared" si="7"/>
        <v>40000</v>
      </c>
      <c r="I80" s="65">
        <f t="shared" si="8"/>
        <v>34000</v>
      </c>
    </row>
    <row r="81" spans="1:11" ht="20.45" customHeight="1" thickBot="1">
      <c r="A81" s="139" t="s">
        <v>38</v>
      </c>
      <c r="B81" s="140"/>
      <c r="C81" s="140"/>
      <c r="D81" s="140"/>
      <c r="E81" s="140"/>
      <c r="F81" s="141"/>
      <c r="G81" s="80">
        <f>G77+G78+G79+G80</f>
        <v>102000</v>
      </c>
      <c r="H81" s="107">
        <f>G81</f>
        <v>102000</v>
      </c>
      <c r="I81" s="108">
        <f>I78+I79+I77+I80</f>
        <v>86700</v>
      </c>
    </row>
    <row r="82" spans="1:11" ht="50.25" customHeight="1">
      <c r="A82" s="133">
        <v>3</v>
      </c>
      <c r="B82" s="144" t="s">
        <v>62</v>
      </c>
      <c r="C82" s="7" t="s">
        <v>60</v>
      </c>
      <c r="D82" s="54">
        <v>100000</v>
      </c>
      <c r="E82" s="52">
        <v>0</v>
      </c>
      <c r="F82" s="52">
        <v>0</v>
      </c>
      <c r="G82" s="76">
        <f>D82</f>
        <v>100000</v>
      </c>
      <c r="H82" s="83">
        <f t="shared" si="7"/>
        <v>100000</v>
      </c>
      <c r="I82" s="86">
        <f t="shared" si="8"/>
        <v>85000</v>
      </c>
    </row>
    <row r="83" spans="1:11" ht="45">
      <c r="A83" s="134"/>
      <c r="B83" s="145"/>
      <c r="C83" s="7" t="s">
        <v>84</v>
      </c>
      <c r="D83" s="54">
        <v>0</v>
      </c>
      <c r="E83" s="52">
        <v>0</v>
      </c>
      <c r="F83" s="52">
        <v>0</v>
      </c>
      <c r="G83" s="76">
        <v>0</v>
      </c>
      <c r="H83" s="84">
        <f t="shared" si="7"/>
        <v>0</v>
      </c>
      <c r="I83" s="85">
        <f t="shared" si="8"/>
        <v>0</v>
      </c>
    </row>
    <row r="84" spans="1:11" ht="23.45" customHeight="1" thickBot="1">
      <c r="A84" s="135"/>
      <c r="B84" s="146"/>
      <c r="C84" s="38" t="s">
        <v>11</v>
      </c>
      <c r="D84" s="54">
        <v>0</v>
      </c>
      <c r="E84" s="52">
        <v>0</v>
      </c>
      <c r="F84" s="52">
        <v>0</v>
      </c>
      <c r="G84" s="76">
        <v>0</v>
      </c>
      <c r="H84" s="89">
        <f t="shared" si="7"/>
        <v>0</v>
      </c>
      <c r="I84" s="65">
        <f t="shared" si="8"/>
        <v>0</v>
      </c>
    </row>
    <row r="85" spans="1:11" ht="23.45" customHeight="1" thickBot="1">
      <c r="A85" s="139" t="s">
        <v>37</v>
      </c>
      <c r="B85" s="140"/>
      <c r="C85" s="140"/>
      <c r="D85" s="140"/>
      <c r="E85" s="140"/>
      <c r="F85" s="141"/>
      <c r="G85" s="80">
        <f>G82+G83</f>
        <v>100000</v>
      </c>
      <c r="H85" s="107">
        <f t="shared" si="7"/>
        <v>100000</v>
      </c>
      <c r="I85" s="108">
        <f>I82</f>
        <v>85000</v>
      </c>
    </row>
    <row r="86" spans="1:11" ht="46.5" customHeight="1">
      <c r="A86" s="133">
        <v>4</v>
      </c>
      <c r="B86" s="142" t="s">
        <v>58</v>
      </c>
      <c r="C86" s="7" t="s">
        <v>80</v>
      </c>
      <c r="D86" s="54">
        <v>49000</v>
      </c>
      <c r="E86" s="52">
        <v>0</v>
      </c>
      <c r="F86" s="52">
        <v>0</v>
      </c>
      <c r="G86" s="76">
        <f>D86</f>
        <v>49000</v>
      </c>
      <c r="H86" s="83">
        <f t="shared" si="7"/>
        <v>49000</v>
      </c>
      <c r="I86" s="86">
        <f t="shared" si="8"/>
        <v>41650</v>
      </c>
    </row>
    <row r="87" spans="1:11" ht="31.5" customHeight="1">
      <c r="A87" s="134"/>
      <c r="B87" s="143"/>
      <c r="C87" s="7" t="s">
        <v>29</v>
      </c>
      <c r="D87" s="54">
        <v>2000</v>
      </c>
      <c r="E87" s="52">
        <v>0</v>
      </c>
      <c r="F87" s="52">
        <v>0</v>
      </c>
      <c r="G87" s="76">
        <f>D87</f>
        <v>2000</v>
      </c>
      <c r="H87" s="84">
        <f t="shared" si="7"/>
        <v>2000</v>
      </c>
      <c r="I87" s="85">
        <f t="shared" si="8"/>
        <v>1700</v>
      </c>
    </row>
    <row r="88" spans="1:11" ht="33.75" customHeight="1" thickBot="1">
      <c r="A88" s="134"/>
      <c r="B88" s="143"/>
      <c r="C88" s="37" t="s">
        <v>11</v>
      </c>
      <c r="D88" s="54">
        <v>0</v>
      </c>
      <c r="E88" s="52">
        <v>0</v>
      </c>
      <c r="F88" s="52">
        <v>0</v>
      </c>
      <c r="G88" s="76">
        <v>0</v>
      </c>
      <c r="H88" s="89">
        <f t="shared" si="7"/>
        <v>0</v>
      </c>
      <c r="I88" s="65">
        <f t="shared" si="8"/>
        <v>0</v>
      </c>
    </row>
    <row r="89" spans="1:11" ht="24.75" customHeight="1" thickBot="1">
      <c r="A89" s="139" t="s">
        <v>41</v>
      </c>
      <c r="B89" s="140"/>
      <c r="C89" s="140"/>
      <c r="D89" s="140"/>
      <c r="E89" s="140"/>
      <c r="F89" s="141"/>
      <c r="G89" s="80">
        <f>G86+G87</f>
        <v>51000</v>
      </c>
      <c r="H89" s="107">
        <f t="shared" si="7"/>
        <v>51000</v>
      </c>
      <c r="I89" s="108">
        <f>I86+I87</f>
        <v>43350</v>
      </c>
    </row>
    <row r="90" spans="1:11" ht="36" customHeight="1">
      <c r="A90" s="133">
        <v>5</v>
      </c>
      <c r="B90" s="144" t="s">
        <v>59</v>
      </c>
      <c r="C90" s="7" t="s">
        <v>81</v>
      </c>
      <c r="D90" s="54">
        <v>0</v>
      </c>
      <c r="E90" s="52">
        <v>0</v>
      </c>
      <c r="F90" s="52">
        <v>0</v>
      </c>
      <c r="G90" s="76">
        <v>0</v>
      </c>
      <c r="H90" s="83">
        <f t="shared" si="7"/>
        <v>0</v>
      </c>
      <c r="I90" s="86">
        <f t="shared" si="8"/>
        <v>0</v>
      </c>
    </row>
    <row r="91" spans="1:11" ht="34.9" customHeight="1" thickBot="1">
      <c r="A91" s="134"/>
      <c r="B91" s="145"/>
      <c r="C91" s="37" t="s">
        <v>11</v>
      </c>
      <c r="D91" s="54">
        <v>0</v>
      </c>
      <c r="E91" s="52">
        <v>0</v>
      </c>
      <c r="F91" s="52">
        <v>0</v>
      </c>
      <c r="G91" s="76">
        <v>0</v>
      </c>
      <c r="H91" s="89">
        <f t="shared" si="7"/>
        <v>0</v>
      </c>
      <c r="I91" s="65">
        <f t="shared" si="8"/>
        <v>0</v>
      </c>
    </row>
    <row r="92" spans="1:11" ht="26.25" customHeight="1" thickBot="1">
      <c r="A92" s="139" t="s">
        <v>44</v>
      </c>
      <c r="B92" s="140"/>
      <c r="C92" s="140"/>
      <c r="D92" s="140"/>
      <c r="E92" s="140"/>
      <c r="F92" s="141"/>
      <c r="G92" s="80">
        <f>G90</f>
        <v>0</v>
      </c>
      <c r="H92" s="109">
        <f t="shared" si="7"/>
        <v>0</v>
      </c>
      <c r="I92" s="108">
        <f t="shared" si="8"/>
        <v>0</v>
      </c>
    </row>
    <row r="93" spans="1:11" ht="24" customHeight="1" thickBot="1">
      <c r="A93" s="136" t="s">
        <v>57</v>
      </c>
      <c r="B93" s="137"/>
      <c r="C93" s="137"/>
      <c r="D93" s="137"/>
      <c r="E93" s="137"/>
      <c r="F93" s="138"/>
      <c r="G93" s="101">
        <f>G76+G85+G89+G92+G81</f>
        <v>257000</v>
      </c>
      <c r="H93" s="110">
        <f t="shared" si="7"/>
        <v>257000</v>
      </c>
      <c r="I93" s="67">
        <f>I89+I85+I81+I76</f>
        <v>218450</v>
      </c>
    </row>
    <row r="94" spans="1:11" ht="24" customHeight="1" thickBot="1">
      <c r="A94" s="136" t="s">
        <v>63</v>
      </c>
      <c r="B94" s="137"/>
      <c r="C94" s="137"/>
      <c r="D94" s="137"/>
      <c r="E94" s="137"/>
      <c r="F94" s="138"/>
      <c r="G94" s="101">
        <f>G60+G67+G93</f>
        <v>10942702.000000002</v>
      </c>
      <c r="H94" s="110">
        <f t="shared" si="7"/>
        <v>10942702.000000002</v>
      </c>
      <c r="I94" s="67">
        <f>I93+I60</f>
        <v>9301298</v>
      </c>
      <c r="J94" s="58"/>
      <c r="K94" s="59"/>
    </row>
    <row r="96" spans="1:11">
      <c r="A96" s="11" t="s">
        <v>11</v>
      </c>
      <c r="B96" t="s">
        <v>76</v>
      </c>
    </row>
    <row r="97" spans="1:9">
      <c r="A97" s="11" t="s">
        <v>33</v>
      </c>
      <c r="B97" t="s">
        <v>56</v>
      </c>
    </row>
    <row r="98" spans="1:9">
      <c r="A98" s="48" t="s">
        <v>75</v>
      </c>
      <c r="B98" t="s">
        <v>77</v>
      </c>
    </row>
    <row r="102" spans="1:9">
      <c r="G102" s="111"/>
    </row>
    <row r="103" spans="1:9">
      <c r="G103" s="111">
        <v>10942702</v>
      </c>
      <c r="H103" s="111">
        <f>G103-G94</f>
        <v>0</v>
      </c>
      <c r="I103" s="111">
        <f>H94-I94</f>
        <v>1641404.0000000019</v>
      </c>
    </row>
    <row r="104" spans="1:9">
      <c r="G104" s="111">
        <v>9301298</v>
      </c>
      <c r="H104" s="111">
        <f>G104-I94</f>
        <v>0</v>
      </c>
    </row>
    <row r="105" spans="1:9">
      <c r="G105" s="111">
        <v>1641404</v>
      </c>
      <c r="H105" s="111">
        <f>G105-I103</f>
        <v>-1.862645149230957E-9</v>
      </c>
    </row>
    <row r="107" spans="1:9">
      <c r="G107" s="111"/>
    </row>
  </sheetData>
  <mergeCells count="118">
    <mergeCell ref="H48:H49"/>
    <mergeCell ref="H29:H30"/>
    <mergeCell ref="H71:H72"/>
    <mergeCell ref="G17:G18"/>
    <mergeCell ref="I17:I18"/>
    <mergeCell ref="A93:F93"/>
    <mergeCell ref="C17:C18"/>
    <mergeCell ref="B17:B23"/>
    <mergeCell ref="A17:A23"/>
    <mergeCell ref="A56:F56"/>
    <mergeCell ref="F17:F18"/>
    <mergeCell ref="A59:F59"/>
    <mergeCell ref="A47:F47"/>
    <mergeCell ref="C48:C49"/>
    <mergeCell ref="F48:F49"/>
    <mergeCell ref="G48:G49"/>
    <mergeCell ref="I48:I49"/>
    <mergeCell ref="A48:A50"/>
    <mergeCell ref="B48:B50"/>
    <mergeCell ref="A51:F51"/>
    <mergeCell ref="G29:G30"/>
    <mergeCell ref="I29:I30"/>
    <mergeCell ref="A33:F33"/>
    <mergeCell ref="C42:E42"/>
    <mergeCell ref="B45:B46"/>
    <mergeCell ref="A45:A46"/>
    <mergeCell ref="C43:C45"/>
    <mergeCell ref="C46:E46"/>
    <mergeCell ref="D43:E43"/>
    <mergeCell ref="D44:E44"/>
    <mergeCell ref="F29:F30"/>
    <mergeCell ref="B73:B75"/>
    <mergeCell ref="C58:E58"/>
    <mergeCell ref="A57:A58"/>
    <mergeCell ref="B57:B58"/>
    <mergeCell ref="A67:F67"/>
    <mergeCell ref="A68:I68"/>
    <mergeCell ref="A69:I69"/>
    <mergeCell ref="C52:C53"/>
    <mergeCell ref="C54:C55"/>
    <mergeCell ref="D54:D55"/>
    <mergeCell ref="E54:E55"/>
    <mergeCell ref="F52:F53"/>
    <mergeCell ref="F54:F55"/>
    <mergeCell ref="G52:G53"/>
    <mergeCell ref="G54:G55"/>
    <mergeCell ref="H52:H53"/>
    <mergeCell ref="D45:E45"/>
    <mergeCell ref="G4:I4"/>
    <mergeCell ref="G5:I5"/>
    <mergeCell ref="A6:B7"/>
    <mergeCell ref="C6:E6"/>
    <mergeCell ref="G6:I6"/>
    <mergeCell ref="C7:E7"/>
    <mergeCell ref="G7:I7"/>
    <mergeCell ref="C41:E41"/>
    <mergeCell ref="C29:C30"/>
    <mergeCell ref="C31:E31"/>
    <mergeCell ref="C32:E32"/>
    <mergeCell ref="C40:E40"/>
    <mergeCell ref="C34:C35"/>
    <mergeCell ref="D34:E34"/>
    <mergeCell ref="D35:E35"/>
    <mergeCell ref="C36:C39"/>
    <mergeCell ref="D36:E36"/>
    <mergeCell ref="D37:E37"/>
    <mergeCell ref="D38:E38"/>
    <mergeCell ref="D39:E39"/>
    <mergeCell ref="A16:F16"/>
    <mergeCell ref="G11:I11"/>
    <mergeCell ref="G9:I9"/>
    <mergeCell ref="C25:E25"/>
    <mergeCell ref="C26:E26"/>
    <mergeCell ref="C27:E27"/>
    <mergeCell ref="C28:E28"/>
    <mergeCell ref="B13:B15"/>
    <mergeCell ref="A13:A15"/>
    <mergeCell ref="A10:I10"/>
    <mergeCell ref="A24:F24"/>
    <mergeCell ref="A25:A32"/>
    <mergeCell ref="B25:B32"/>
    <mergeCell ref="D13:D15"/>
    <mergeCell ref="E13:E15"/>
    <mergeCell ref="H54:H55"/>
    <mergeCell ref="I52:I53"/>
    <mergeCell ref="I54:I55"/>
    <mergeCell ref="A70:I70"/>
    <mergeCell ref="A61:I61"/>
    <mergeCell ref="A62:I62"/>
    <mergeCell ref="A65:A66"/>
    <mergeCell ref="B65:B66"/>
    <mergeCell ref="C66:E66"/>
    <mergeCell ref="C64:E64"/>
    <mergeCell ref="A60:F60"/>
    <mergeCell ref="A52:A55"/>
    <mergeCell ref="B52:B55"/>
    <mergeCell ref="C57:E57"/>
    <mergeCell ref="I71:I72"/>
    <mergeCell ref="D71:F71"/>
    <mergeCell ref="A71:A72"/>
    <mergeCell ref="B71:B72"/>
    <mergeCell ref="C71:C72"/>
    <mergeCell ref="G71:G72"/>
    <mergeCell ref="A73:A75"/>
    <mergeCell ref="A94:F94"/>
    <mergeCell ref="A76:F76"/>
    <mergeCell ref="A81:F81"/>
    <mergeCell ref="A85:F85"/>
    <mergeCell ref="A89:F89"/>
    <mergeCell ref="A92:F92"/>
    <mergeCell ref="A86:A88"/>
    <mergeCell ref="B86:B88"/>
    <mergeCell ref="A90:A91"/>
    <mergeCell ref="B90:B91"/>
    <mergeCell ref="A77:A80"/>
    <mergeCell ref="B77:B80"/>
    <mergeCell ref="A82:A84"/>
    <mergeCell ref="B82:B84"/>
  </mergeCells>
  <pageMargins left="0.23622047244094491" right="0.23622047244094491" top="0.39370078740157483" bottom="0.39370078740157483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Kulikowska Monika</cp:lastModifiedBy>
  <cp:lastPrinted>2019-04-17T10:05:55Z</cp:lastPrinted>
  <dcterms:created xsi:type="dcterms:W3CDTF">2015-09-28T11:49:28Z</dcterms:created>
  <dcterms:modified xsi:type="dcterms:W3CDTF">2019-04-17T10:06:24Z</dcterms:modified>
</cp:coreProperties>
</file>