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SILON\Wydzialy\WUP.IX.B\POKLIX_fin-mon\Pomoc Techniczna\2015-2022\RPO WZ 2018\plan 2018\zmiany 11.2018\"/>
    </mc:Choice>
  </mc:AlternateContent>
  <bookViews>
    <workbookView xWindow="0" yWindow="0" windowWidth="21840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Arkusz1!$A$1:$I$106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E48" i="1" l="1"/>
  <c r="E29" i="1" l="1"/>
  <c r="E17" i="1" l="1"/>
  <c r="E21" i="1"/>
  <c r="E20" i="1"/>
  <c r="E18" i="1"/>
  <c r="I15" i="1"/>
  <c r="G50" i="1" l="1"/>
  <c r="G46" i="1"/>
  <c r="G32" i="1"/>
  <c r="H47" i="1" l="1"/>
  <c r="H50" i="1" s="1"/>
  <c r="G81" i="1" l="1"/>
  <c r="G76" i="1"/>
  <c r="G77" i="1"/>
  <c r="G72" i="1"/>
  <c r="G19" i="1" l="1"/>
  <c r="I56" i="1" l="1"/>
  <c r="H56" i="1"/>
  <c r="I44" i="1"/>
  <c r="I45" i="1"/>
  <c r="G85" i="1"/>
  <c r="G78" i="1"/>
  <c r="G73" i="1"/>
  <c r="H45" i="1"/>
  <c r="G58" i="1" l="1"/>
  <c r="H58" i="1" s="1"/>
  <c r="I58" i="1" s="1"/>
  <c r="I79" i="1"/>
  <c r="H81" i="1"/>
  <c r="I84" i="1" s="1"/>
  <c r="H82" i="1"/>
  <c r="I82" i="1" s="1"/>
  <c r="H83" i="1"/>
  <c r="I83" i="1" s="1"/>
  <c r="H85" i="1"/>
  <c r="I85" i="1" s="1"/>
  <c r="I88" i="1" s="1"/>
  <c r="H86" i="1"/>
  <c r="I86" i="1" s="1"/>
  <c r="H87" i="1"/>
  <c r="I87" i="1" s="1"/>
  <c r="H89" i="1"/>
  <c r="I89" i="1" s="1"/>
  <c r="H90" i="1"/>
  <c r="I90" i="1" s="1"/>
  <c r="H73" i="1"/>
  <c r="I73" i="1" s="1"/>
  <c r="H74" i="1"/>
  <c r="I74" i="1" s="1"/>
  <c r="H76" i="1"/>
  <c r="H77" i="1"/>
  <c r="I77" i="1" s="1"/>
  <c r="H78" i="1"/>
  <c r="H79" i="1"/>
  <c r="H72" i="1"/>
  <c r="I75" i="1" s="1"/>
  <c r="G91" i="1"/>
  <c r="H91" i="1" s="1"/>
  <c r="I91" i="1" s="1"/>
  <c r="G88" i="1"/>
  <c r="H88" i="1" s="1"/>
  <c r="G84" i="1"/>
  <c r="H84" i="1" s="1"/>
  <c r="G80" i="1"/>
  <c r="H80" i="1" s="1"/>
  <c r="G75" i="1"/>
  <c r="I66" i="1"/>
  <c r="H66" i="1"/>
  <c r="G66" i="1"/>
  <c r="I50" i="1"/>
  <c r="I80" i="1" l="1"/>
  <c r="I92" i="1" s="1"/>
  <c r="G92" i="1"/>
  <c r="H92" i="1" s="1"/>
  <c r="H75" i="1"/>
  <c r="I34" i="1"/>
  <c r="I35" i="1"/>
  <c r="I37" i="1"/>
  <c r="I39" i="1"/>
  <c r="I41" i="1"/>
  <c r="I42" i="1"/>
  <c r="I43" i="1"/>
  <c r="H34" i="1"/>
  <c r="H35" i="1"/>
  <c r="H37" i="1"/>
  <c r="H38" i="1"/>
  <c r="H39" i="1"/>
  <c r="H40" i="1"/>
  <c r="H41" i="1"/>
  <c r="H42" i="1"/>
  <c r="H43" i="1"/>
  <c r="H33" i="1"/>
  <c r="I25" i="1"/>
  <c r="I32" i="1"/>
  <c r="H30" i="1"/>
  <c r="H28" i="1"/>
  <c r="H27" i="1"/>
  <c r="H26" i="1"/>
  <c r="H25" i="1"/>
  <c r="H24" i="1"/>
  <c r="I20" i="1"/>
  <c r="H21" i="1"/>
  <c r="H20" i="1"/>
  <c r="H13" i="1"/>
  <c r="H14" i="1"/>
  <c r="I46" i="1" l="1"/>
  <c r="H46" i="1"/>
  <c r="H32" i="1"/>
  <c r="H19" i="1"/>
  <c r="H17" i="1"/>
  <c r="H12" i="1" l="1"/>
  <c r="H15" i="1" s="1"/>
  <c r="G15" i="1" l="1"/>
  <c r="E12" i="1" l="1"/>
  <c r="I23" i="1" l="1"/>
  <c r="I59" i="1" s="1"/>
  <c r="I93" i="1" s="1"/>
  <c r="G23" i="1"/>
  <c r="H18" i="1"/>
  <c r="H23" i="1" l="1"/>
  <c r="H59" i="1" s="1"/>
  <c r="G59" i="1"/>
  <c r="G93" i="1" s="1"/>
  <c r="H93" i="1" s="1"/>
</calcChain>
</file>

<file path=xl/sharedStrings.xml><?xml version="1.0" encoding="utf-8"?>
<sst xmlns="http://schemas.openxmlformats.org/spreadsheetml/2006/main" count="144" uniqueCount="106">
  <si>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</si>
  <si>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</si>
  <si>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</si>
  <si>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</si>
  <si>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</si>
  <si>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</si>
  <si>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</si>
  <si>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</si>
  <si>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</si>
  <si>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</si>
  <si>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</si>
  <si>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</si>
  <si>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</si>
  <si>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</si>
  <si>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</si>
  <si>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</si>
  <si>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</si>
  <si>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</si>
  <si>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</si>
  <si>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</si>
  <si>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</si>
  <si>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</si>
  <si>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</si>
  <si>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Usługi pocztowe i kurierskie - w tym usługa poczty elektronicznej</t>
  </si>
  <si>
    <t>Opłata za wynajem długoterminowy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</si>
  <si>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</si>
  <si>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</si>
  <si>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</si>
  <si>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</si>
  <si>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</si>
  <si>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</si>
  <si>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</si>
  <si>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</si>
  <si>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</si>
  <si>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</si>
  <si>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</si>
  <si>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</si>
  <si>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</si>
  <si>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</si>
  <si>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</si>
  <si>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</si>
  <si>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</si>
  <si>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</si>
  <si>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</si>
  <si>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</si>
  <si>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</si>
  <si>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</si>
  <si>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</si>
  <si>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</si>
  <si>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</si>
  <si>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</si>
  <si>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</si>
  <si>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</si>
  <si>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</si>
  <si>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</si>
  <si>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</si>
  <si>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</si>
  <si>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</si>
  <si>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</si>
  <si>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</si>
  <si>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</si>
  <si>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</si>
  <si>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</si>
  <si>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</si>
  <si>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</si>
  <si>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</si>
  <si>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</si>
  <si>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</si>
  <si>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</si>
  <si>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</si>
  <si>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</si>
  <si>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</si>
  <si>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</si>
  <si>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</si>
  <si>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</si>
  <si>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</si>
  <si>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</si>
  <si>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</si>
  <si>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</si>
  <si>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</si>
  <si>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</si>
  <si>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</si>
  <si>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</si>
  <si>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</si>
  <si>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</si>
  <si>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</si>
  <si>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</si>
  <si>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</si>
  <si>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</si>
  <si>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</si>
  <si>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n/d</t>
  </si>
  <si>
    <t>podatek od nieruchoimości</t>
  </si>
  <si>
    <t>Usługi z tytułu najmu skrytek bankowych</t>
  </si>
  <si>
    <t>Koszt paliwa oraz drobnych akcesoriów samochodowych wraz z usługą mycia samochodów</t>
  </si>
  <si>
    <t>Zakup m.in. sprzętu komputerowego wraz z niezbędnym oprogramowaniem, sprzętu biurowego oraz wyposażenia i materiałów biurowych na potrzeby realizacji RPO WZ</t>
  </si>
  <si>
    <t>Usługi remontowe m.in. adaptacja, remont i modernizacja pomieszczeń biurowych oraz konserwacja i naprawa sprzętu, urządzeń wielofunkcyjnych i wyposażenia</t>
  </si>
  <si>
    <t>Opłaty z tytułu usług telekomunikacyjnych m.in wydatki na telefony stacjonarne, komórkowe oraz Internet</t>
  </si>
  <si>
    <t>Wynagrodzenia m.in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</si>
  <si>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m.in. o naborach wniosków o dofinansowanie, naborach ekspertów zewnętrznych i innych niezbędnych w procesie naboru, oceny i kontroli.</t>
  </si>
  <si>
    <t>Zakup usług obejmujących m.in. wykonanie ekspertyz, analiz i opinii oraz usług doradztwa świadczonych przez przedsiębiorców.</t>
  </si>
  <si>
    <t>Załącznik nr 1 do RPD PT (wersja 4.0)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</si>
  <si>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</si>
  <si>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</si>
  <si>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</si>
  <si>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    RPZP.10.01.00-32-000__/____-____-___________</t>
  </si>
  <si>
    <t xml:space="preserve">                  ______.______.____________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</si>
</sst>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"/>
    <numFmt numFmtId="165" formatCode="#,##0.000000"/>
    <numFmt numFmtId="166" formatCode="#,##0.0000000000"/>
  </numFmts>
  <fonts count="19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10"/>
      <name val="Czcionka tekstu podstawowego"/>
      <charset val="238"/>
    </font>
    <font>
      <sz val="11"/>
      <name val="Czcionka tekstu podstawowego"/>
      <charset val="238"/>
    </font>
    <font>
      <sz val="22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/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0" fillId="0" borderId="13" xfId="0" applyBorder="1"/>
    <xf numFmtId="0" fontId="0" fillId="0" borderId="45" xfId="0" applyBorder="1" applyAlignment="1">
      <alignment horizontal="center" vertical="center"/>
    </xf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38" xfId="0" applyBorder="1"/>
    <xf numFmtId="0" fontId="0" fillId="0" borderId="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0" xfId="0" applyFont="1"/>
    <xf numFmtId="4" fontId="1" fillId="0" borderId="1" xfId="0" applyNumberFormat="1" applyFont="1" applyBorder="1" applyAlignment="1">
      <alignment horizontal="left" vertical="center" wrapText="1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" fontId="0" fillId="0" borderId="3" xfId="0" applyNumberFormat="1" applyBorder="1"/>
    <xf numFmtId="4" fontId="1" fillId="0" borderId="5" xfId="0" applyNumberFormat="1" applyFont="1" applyBorder="1" applyAlignment="1">
      <alignment wrapText="1"/>
    </xf>
    <xf numFmtId="4" fontId="0" fillId="0" borderId="12" xfId="0" applyNumberFormat="1" applyBorder="1" applyAlignment="1">
      <alignment horizontal="center" vertical="center"/>
    </xf>
    <xf numFmtId="4" fontId="0" fillId="0" borderId="12" xfId="0" applyNumberFormat="1" applyBorder="1"/>
    <xf numFmtId="4" fontId="0" fillId="0" borderId="13" xfId="0" applyNumberFormat="1" applyBorder="1"/>
    <xf numFmtId="4" fontId="0" fillId="4" borderId="16" xfId="0" applyNumberFormat="1" applyFill="1" applyBorder="1"/>
    <xf numFmtId="4" fontId="0" fillId="4" borderId="15" xfId="0" applyNumberFormat="1" applyFill="1" applyBorder="1"/>
    <xf numFmtId="4" fontId="0" fillId="4" borderId="16" xfId="0" applyNumberFormat="1" applyFill="1" applyBorder="1" applyAlignment="1">
      <alignment horizontal="right"/>
    </xf>
    <xf numFmtId="4" fontId="0" fillId="4" borderId="15" xfId="0" applyNumberFormat="1" applyFill="1" applyBorder="1" applyAlignment="1">
      <alignment horizontal="right"/>
    </xf>
    <xf numFmtId="4" fontId="0" fillId="4" borderId="47" xfId="0" applyNumberFormat="1" applyFill="1" applyBorder="1" applyAlignment="1">
      <alignment horizontal="right" vertical="center"/>
    </xf>
    <xf numFmtId="4" fontId="7" fillId="2" borderId="17" xfId="0" applyNumberFormat="1" applyFont="1" applyFill="1" applyBorder="1" applyAlignment="1">
      <alignment horizontal="left" vertical="center" wrapText="1"/>
    </xf>
    <xf numFmtId="4" fontId="0" fillId="0" borderId="9" xfId="0" applyNumberFormat="1" applyBorder="1" applyAlignment="1">
      <alignment wrapText="1"/>
    </xf>
    <xf numFmtId="4" fontId="13" fillId="0" borderId="46" xfId="0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8" xfId="0" applyNumberFormat="1" applyBorder="1"/>
    <xf numFmtId="4" fontId="0" fillId="0" borderId="30" xfId="0" applyNumberFormat="1" applyBorder="1"/>
    <xf numFmtId="4" fontId="0" fillId="0" borderId="46" xfId="0" applyNumberFormat="1" applyBorder="1"/>
    <xf numFmtId="4" fontId="0" fillId="4" borderId="34" xfId="0" applyNumberFormat="1" applyFill="1" applyBorder="1" applyAlignment="1">
      <alignment horizontal="right"/>
    </xf>
    <xf numFmtId="4" fontId="0" fillId="0" borderId="38" xfId="0" applyNumberFormat="1" applyBorder="1"/>
    <xf numFmtId="4" fontId="0" fillId="0" borderId="36" xfId="0" applyNumberFormat="1" applyBorder="1"/>
    <xf numFmtId="4" fontId="0" fillId="0" borderId="45" xfId="0" applyNumberFormat="1" applyBorder="1"/>
    <xf numFmtId="4" fontId="0" fillId="4" borderId="19" xfId="0" applyNumberFormat="1" applyFill="1" applyBorder="1"/>
    <xf numFmtId="4" fontId="0" fillId="4" borderId="18" xfId="0" applyNumberFormat="1" applyFill="1" applyBorder="1"/>
    <xf numFmtId="4" fontId="0" fillId="4" borderId="47" xfId="0" applyNumberFormat="1" applyFill="1" applyBorder="1"/>
    <xf numFmtId="4" fontId="0" fillId="0" borderId="26" xfId="0" applyNumberFormat="1" applyBorder="1"/>
    <xf numFmtId="4" fontId="0" fillId="0" borderId="25" xfId="0" applyNumberFormat="1" applyBorder="1"/>
    <xf numFmtId="4" fontId="0" fillId="4" borderId="23" xfId="0" applyNumberFormat="1" applyFill="1" applyBorder="1"/>
    <xf numFmtId="4" fontId="0" fillId="4" borderId="22" xfId="0" applyNumberFormat="1" applyFill="1" applyBorder="1"/>
    <xf numFmtId="4" fontId="0" fillId="4" borderId="41" xfId="0" applyNumberFormat="1" applyFill="1" applyBorder="1"/>
    <xf numFmtId="4" fontId="0" fillId="3" borderId="16" xfId="0" applyNumberFormat="1" applyFill="1" applyBorder="1"/>
    <xf numFmtId="0" fontId="0" fillId="0" borderId="1" xfId="0" applyBorder="1" applyAlignment="1">
      <alignment horizontal="center"/>
    </xf>
    <xf numFmtId="4" fontId="0" fillId="4" borderId="34" xfId="0" applyNumberFormat="1" applyFill="1" applyBorder="1"/>
    <xf numFmtId="4" fontId="0" fillId="3" borderId="15" xfId="0" applyNumberFormat="1" applyFill="1" applyBorder="1"/>
    <xf numFmtId="4" fontId="0" fillId="3" borderId="47" xfId="0" applyNumberFormat="1" applyFill="1" applyBorder="1"/>
    <xf numFmtId="4" fontId="0" fillId="3" borderId="49" xfId="0" applyNumberFormat="1" applyFill="1" applyBorder="1"/>
    <xf numFmtId="4" fontId="0" fillId="0" borderId="49" xfId="0" applyNumberFormat="1" applyBorder="1"/>
    <xf numFmtId="4" fontId="0" fillId="0" borderId="47" xfId="0" applyNumberFormat="1" applyBorder="1"/>
    <xf numFmtId="4" fontId="0" fillId="4" borderId="49" xfId="0" applyNumberFormat="1" applyFill="1" applyBorder="1"/>
    <xf numFmtId="4" fontId="0" fillId="0" borderId="50" xfId="0" applyNumberFormat="1" applyBorder="1"/>
    <xf numFmtId="164" fontId="0" fillId="0" borderId="0" xfId="0" applyNumberFormat="1"/>
    <xf numFmtId="4" fontId="0" fillId="0" borderId="0" xfId="0" applyNumberFormat="1"/>
    <xf numFmtId="4" fontId="15" fillId="0" borderId="0" xfId="0" applyNumberFormat="1" applyFont="1"/>
    <xf numFmtId="4" fontId="11" fillId="0" borderId="4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0" borderId="46" xfId="0" applyNumberFormat="1" applyFont="1" applyFill="1" applyBorder="1" applyAlignment="1">
      <alignment horizontal="right"/>
    </xf>
    <xf numFmtId="4" fontId="11" fillId="0" borderId="46" xfId="0" applyNumberFormat="1" applyFont="1" applyBorder="1" applyAlignment="1">
      <alignment horizontal="right"/>
    </xf>
    <xf numFmtId="4" fontId="11" fillId="0" borderId="46" xfId="0" applyNumberFormat="1" applyFont="1" applyBorder="1" applyAlignment="1">
      <alignment horizontal="right" vertical="center"/>
    </xf>
    <xf numFmtId="4" fontId="0" fillId="0" borderId="38" xfId="0" applyNumberFormat="1" applyFont="1" applyBorder="1"/>
    <xf numFmtId="4" fontId="0" fillId="4" borderId="47" xfId="0" applyNumberFormat="1" applyFont="1" applyFill="1" applyBorder="1"/>
    <xf numFmtId="4" fontId="0" fillId="3" borderId="47" xfId="0" applyNumberFormat="1" applyFont="1" applyFill="1" applyBorder="1"/>
    <xf numFmtId="4" fontId="16" fillId="0" borderId="0" xfId="0" applyNumberFormat="1" applyFont="1"/>
    <xf numFmtId="3" fontId="0" fillId="0" borderId="2" xfId="0" applyNumberFormat="1" applyBorder="1"/>
    <xf numFmtId="165" fontId="0" fillId="0" borderId="0" xfId="0" applyNumberFormat="1"/>
    <xf numFmtId="165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  <xf numFmtId="0" fontId="0" fillId="0" borderId="8" xfId="0" applyBorder="1" applyAlignment="1">
      <alignment horizontal="center"/>
    </xf>
    <xf numFmtId="0" fontId="0" fillId="0" borderId="51" xfId="0" applyBorder="1" applyAlignment="1"/>
    <xf numFmtId="0" fontId="0" fillId="0" borderId="3" xfId="0" applyBorder="1" applyAlignment="1"/>
    <xf numFmtId="0" fontId="0" fillId="0" borderId="53" xfId="0" applyBorder="1" applyAlignment="1"/>
    <xf numFmtId="0" fontId="0" fillId="0" borderId="55" xfId="0" applyBorder="1" applyAlignment="1"/>
    <xf numFmtId="0" fontId="0" fillId="0" borderId="54" xfId="0" applyBorder="1" applyAlignment="1">
      <alignment horizontal="center"/>
    </xf>
    <xf numFmtId="0" fontId="9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4" xfId="0" applyFill="1" applyBorder="1" applyAlignment="1">
      <alignment horizontal="left" vertical="top"/>
    </xf>
    <xf numFmtId="0" fontId="8" fillId="3" borderId="1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wrapText="1"/>
    </xf>
    <xf numFmtId="4" fontId="0" fillId="0" borderId="48" xfId="0" applyNumberFormat="1" applyBorder="1" applyAlignment="1">
      <alignment wrapText="1"/>
    </xf>
    <xf numFmtId="4" fontId="0" fillId="0" borderId="30" xfId="0" applyNumberFormat="1" applyBorder="1" applyAlignment="1">
      <alignment wrapText="1"/>
    </xf>
    <xf numFmtId="4" fontId="0" fillId="0" borderId="46" xfId="0" applyNumberFormat="1" applyBorder="1" applyAlignment="1">
      <alignment wrapText="1"/>
    </xf>
    <xf numFmtId="4" fontId="0" fillId="0" borderId="45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right" vertical="top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top" wrapText="1"/>
    </xf>
    <xf numFmtId="4" fontId="2" fillId="3" borderId="6" xfId="0" applyNumberFormat="1" applyFont="1" applyFill="1" applyBorder="1" applyAlignment="1">
      <alignment horizontal="left" vertical="top" wrapText="1"/>
    </xf>
    <xf numFmtId="3" fontId="0" fillId="3" borderId="31" xfId="0" applyNumberFormat="1" applyFill="1" applyBorder="1" applyAlignment="1">
      <alignment horizontal="left" vertical="top"/>
    </xf>
    <xf numFmtId="3" fontId="0" fillId="3" borderId="32" xfId="0" applyNumberFormat="1" applyFill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52" xfId="0" applyBorder="1" applyAlignment="1">
      <alignment horizontal="center"/>
    </xf>
    <xf numFmtId="0" fontId="17" fillId="3" borderId="35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0" fontId="17" fillId="3" borderId="55" xfId="0" applyFont="1" applyFill="1" applyBorder="1" applyAlignment="1">
      <alignment horizontal="right" vertical="center"/>
    </xf>
    <xf numFmtId="0" fontId="17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0" fillId="3" borderId="8" xfId="0" applyFill="1" applyBorder="1" applyAlignment="1"/>
    <xf numFmtId="0" fontId="0" fillId="3" borderId="10" xfId="0" applyFill="1" applyBorder="1" applyAlignment="1"/>
    <xf numFmtId="0" fontId="8" fillId="3" borderId="9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17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5" xfId="0" applyNumberFormat="1" applyBorder="1" applyAlignment="1"/>
    <xf numFmtId="4" fontId="0" fillId="0" borderId="7" xfId="0" applyNumberFormat="1" applyBorder="1" applyAlignment="1"/>
    <xf numFmtId="4" fontId="14" fillId="2" borderId="20" xfId="0" applyNumberFormat="1" applyFont="1" applyFill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3" fillId="2" borderId="34" xfId="0" applyNumberFormat="1" applyFont="1" applyFill="1" applyBorder="1" applyAlignment="1">
      <alignment horizontal="right" wrapText="1"/>
    </xf>
    <xf numFmtId="4" fontId="13" fillId="0" borderId="36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8" fillId="4" borderId="37" xfId="0" applyFont="1" applyFill="1" applyBorder="1" applyAlignment="1">
      <alignment horizontal="right" vertical="top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8" fillId="4" borderId="33" xfId="0" applyFont="1" applyFill="1" applyBorder="1" applyAlignment="1">
      <alignment horizontal="right" vertical="top"/>
    </xf>
    <xf numFmtId="0" fontId="8" fillId="4" borderId="18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4" fontId="0" fillId="0" borderId="28" xfId="0" applyNumberFormat="1" applyBorder="1" applyAlignment="1"/>
    <xf numFmtId="4" fontId="0" fillId="0" borderId="1" xfId="0" applyNumberFormat="1" applyBorder="1" applyAlignment="1"/>
    <xf numFmtId="4" fontId="0" fillId="0" borderId="34" xfId="0" applyNumberFormat="1" applyBorder="1" applyAlignment="1"/>
    <xf numFmtId="4" fontId="0" fillId="0" borderId="36" xfId="0" applyNumberFormat="1" applyBorder="1" applyAlignment="1"/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1476374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K105"/>
  <sheetViews>
    <sheetView tabSelected="1" topLeftCell="A85" zoomScale="85" zoomScaleNormal="85" workbookViewId="0">
      <selection activeCell="F39" sqref="F39"/>
    </sheetView>
  </sheetViews>
  <sheetFormatPr defaultRowHeight="14.25"/>
  <cols>
    <col min="1" max="1" width="3.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7" width="21.25" customWidth="1"/>
    <col min="8" max="8" width="19.5" customWidth="1"/>
    <col min="9" max="9" width="17.75" customWidth="1"/>
    <col min="10" max="10" width="35.75" style="117" customWidth="1"/>
    <col min="11" max="11" width="51.625" style="119" customWidth="1"/>
  </cols>
  <sheetData>
    <row r="1" spans="1:11" ht="93" customHeight="1"/>
    <row r="2" spans="1:11">
      <c r="A2" s="59" t="s">
        <v>100</v>
      </c>
      <c r="J2"/>
      <c r="K2"/>
    </row>
    <row r="4" spans="1:11" ht="28.15" customHeight="1">
      <c r="A4" s="23" t="s">
        <v>77</v>
      </c>
      <c r="B4" s="24"/>
      <c r="C4" s="24"/>
      <c r="D4" s="24"/>
      <c r="E4" s="24"/>
      <c r="F4" s="24"/>
      <c r="G4" s="177"/>
      <c r="H4" s="177"/>
      <c r="I4" s="177"/>
    </row>
    <row r="5" spans="1:11" ht="24" customHeight="1">
      <c r="A5" s="122"/>
      <c r="B5" s="123"/>
      <c r="C5" s="123"/>
      <c r="D5" s="123"/>
      <c r="E5" s="123"/>
      <c r="F5" s="27"/>
      <c r="G5" s="188"/>
      <c r="H5" s="188"/>
      <c r="I5" s="189"/>
      <c r="J5"/>
      <c r="K5"/>
    </row>
    <row r="6" spans="1:11" ht="24" customHeight="1">
      <c r="A6" s="190" t="s">
        <v>101</v>
      </c>
      <c r="B6" s="191"/>
      <c r="C6" s="194" t="s">
        <v>102</v>
      </c>
      <c r="D6" s="195"/>
      <c r="E6" s="196"/>
      <c r="F6" s="124"/>
      <c r="G6" s="197" t="s">
        <v>103</v>
      </c>
      <c r="H6" s="198"/>
      <c r="I6" s="199"/>
      <c r="J6"/>
      <c r="K6"/>
    </row>
    <row r="7" spans="1:11" ht="24" customHeight="1">
      <c r="A7" s="192"/>
      <c r="B7" s="193"/>
      <c r="C7" s="200" t="s">
        <v>104</v>
      </c>
      <c r="D7" s="201"/>
      <c r="E7" s="202"/>
      <c r="F7" s="124"/>
      <c r="G7" s="203" t="s">
        <v>105</v>
      </c>
      <c r="H7" s="204"/>
      <c r="I7" s="205"/>
      <c r="J7"/>
      <c r="K7"/>
    </row>
    <row r="8" spans="1:11" ht="24" customHeight="1">
      <c r="A8" s="125"/>
      <c r="B8" s="22"/>
      <c r="C8" s="22"/>
      <c r="D8" s="22"/>
      <c r="E8" s="22"/>
      <c r="F8" s="22"/>
      <c r="G8" s="121"/>
      <c r="H8" s="121"/>
      <c r="I8" s="126"/>
      <c r="J8"/>
      <c r="K8"/>
    </row>
    <row r="9" spans="1:11" ht="22.9" customHeight="1">
      <c r="A9" s="161" t="s">
        <v>85</v>
      </c>
      <c r="B9" s="162"/>
      <c r="C9" s="162"/>
      <c r="D9" s="162"/>
      <c r="E9" s="162"/>
      <c r="F9" s="162"/>
      <c r="G9" s="162"/>
      <c r="H9" s="162"/>
      <c r="I9" s="163"/>
    </row>
    <row r="10" spans="1:11" ht="25.9" customHeight="1" thickBot="1">
      <c r="A10" s="26"/>
      <c r="B10" s="27"/>
      <c r="C10" s="27"/>
      <c r="D10" s="27"/>
      <c r="E10" s="27"/>
      <c r="F10" s="27"/>
      <c r="G10" s="156"/>
      <c r="H10" s="156"/>
      <c r="I10" s="156"/>
    </row>
    <row r="11" spans="1:11" ht="24">
      <c r="A11" s="28" t="s">
        <v>0</v>
      </c>
      <c r="B11" s="29" t="s">
        <v>3</v>
      </c>
      <c r="C11" s="30" t="s">
        <v>52</v>
      </c>
      <c r="D11" s="30" t="s">
        <v>35</v>
      </c>
      <c r="E11" s="31" t="s">
        <v>12</v>
      </c>
      <c r="F11" s="32" t="s">
        <v>32</v>
      </c>
      <c r="G11" s="45" t="s">
        <v>5</v>
      </c>
      <c r="H11" s="46" t="s">
        <v>6</v>
      </c>
      <c r="I11" s="46" t="s">
        <v>69</v>
      </c>
    </row>
    <row r="12" spans="1:11" ht="28.15" customHeight="1">
      <c r="A12" s="186">
        <v>1</v>
      </c>
      <c r="B12" s="184" t="s">
        <v>1</v>
      </c>
      <c r="C12" s="60" t="s">
        <v>2</v>
      </c>
      <c r="D12" s="206">
        <v>123.57</v>
      </c>
      <c r="E12" s="206">
        <f>G15/D12</f>
        <v>74639.157805292532</v>
      </c>
      <c r="F12" s="63" t="s">
        <v>8</v>
      </c>
      <c r="G12" s="107">
        <v>7988997.6299999999</v>
      </c>
      <c r="H12" s="108">
        <f>G12</f>
        <v>7988997.6299999999</v>
      </c>
      <c r="I12" s="109">
        <v>6790647.9100000001</v>
      </c>
    </row>
    <row r="13" spans="1:11" ht="24" customHeight="1">
      <c r="A13" s="187"/>
      <c r="B13" s="185"/>
      <c r="C13" s="60" t="s">
        <v>34</v>
      </c>
      <c r="D13" s="207"/>
      <c r="E13" s="207"/>
      <c r="F13" s="63" t="s">
        <v>8</v>
      </c>
      <c r="G13" s="107">
        <v>638137</v>
      </c>
      <c r="H13" s="108">
        <f t="shared" ref="H13:H14" si="0">G13</f>
        <v>638137</v>
      </c>
      <c r="I13" s="110">
        <v>542416.43999999994</v>
      </c>
    </row>
    <row r="14" spans="1:11" ht="26.25" customHeight="1" thickBot="1">
      <c r="A14" s="187"/>
      <c r="B14" s="185"/>
      <c r="C14" s="66" t="s">
        <v>7</v>
      </c>
      <c r="D14" s="208"/>
      <c r="E14" s="208"/>
      <c r="F14" s="67" t="s">
        <v>13</v>
      </c>
      <c r="G14" s="107">
        <v>596026.1</v>
      </c>
      <c r="H14" s="108">
        <f t="shared" si="0"/>
        <v>596026.1</v>
      </c>
      <c r="I14" s="111">
        <v>506622.19</v>
      </c>
    </row>
    <row r="15" spans="1:11" ht="24" customHeight="1" thickBot="1">
      <c r="A15" s="178" t="s">
        <v>39</v>
      </c>
      <c r="B15" s="179"/>
      <c r="C15" s="179"/>
      <c r="D15" s="179"/>
      <c r="E15" s="179"/>
      <c r="F15" s="180"/>
      <c r="G15" s="72">
        <f>G12+G13+G14</f>
        <v>9223160.7299999986</v>
      </c>
      <c r="H15" s="73">
        <f>H12+H13+H14</f>
        <v>9223160.7299999986</v>
      </c>
      <c r="I15" s="74">
        <f>I12+I13+I14</f>
        <v>7839686.54</v>
      </c>
    </row>
    <row r="16" spans="1:11" ht="61.5" customHeight="1">
      <c r="A16" s="255">
        <v>2</v>
      </c>
      <c r="B16" s="252" t="s">
        <v>9</v>
      </c>
      <c r="C16" s="250" t="s">
        <v>71</v>
      </c>
      <c r="D16" s="15" t="s">
        <v>36</v>
      </c>
      <c r="E16" s="16" t="s">
        <v>12</v>
      </c>
      <c r="F16" s="261">
        <v>470</v>
      </c>
      <c r="G16" s="246">
        <v>63143.6</v>
      </c>
      <c r="H16" s="75"/>
      <c r="I16" s="248">
        <v>54297.57</v>
      </c>
    </row>
    <row r="17" spans="1:9" ht="21.6" customHeight="1">
      <c r="A17" s="256"/>
      <c r="B17" s="253"/>
      <c r="C17" s="251"/>
      <c r="D17" s="1">
        <v>98</v>
      </c>
      <c r="E17" s="62">
        <f>G16/D17</f>
        <v>644.32244897959185</v>
      </c>
      <c r="F17" s="262"/>
      <c r="G17" s="247"/>
      <c r="H17" s="76">
        <f>G16</f>
        <v>63143.6</v>
      </c>
      <c r="I17" s="249"/>
    </row>
    <row r="18" spans="1:9" ht="18.600000000000001" customHeight="1">
      <c r="A18" s="256"/>
      <c r="B18" s="253"/>
      <c r="C18" s="5" t="s">
        <v>10</v>
      </c>
      <c r="D18" s="1">
        <v>17</v>
      </c>
      <c r="E18" s="62">
        <f>G18/D18</f>
        <v>2191.0235294117647</v>
      </c>
      <c r="F18" s="4">
        <v>470</v>
      </c>
      <c r="G18" s="64">
        <v>37247.4</v>
      </c>
      <c r="H18" s="76">
        <f>G18</f>
        <v>37247.4</v>
      </c>
      <c r="I18" s="77">
        <v>33996.28</v>
      </c>
    </row>
    <row r="19" spans="1:9" ht="19.899999999999999" customHeight="1">
      <c r="A19" s="256"/>
      <c r="B19" s="253"/>
      <c r="C19" s="5" t="s">
        <v>30</v>
      </c>
      <c r="D19" s="1">
        <v>1</v>
      </c>
      <c r="E19" s="62">
        <v>2920</v>
      </c>
      <c r="F19" s="4">
        <v>470</v>
      </c>
      <c r="G19" s="64">
        <f>D19*E19</f>
        <v>2920</v>
      </c>
      <c r="H19" s="76">
        <f>G19</f>
        <v>2920</v>
      </c>
      <c r="I19" s="77">
        <v>2920</v>
      </c>
    </row>
    <row r="20" spans="1:9" ht="20.45" customHeight="1">
      <c r="A20" s="256"/>
      <c r="B20" s="253"/>
      <c r="C20" s="5" t="s">
        <v>70</v>
      </c>
      <c r="D20" s="116">
        <v>22</v>
      </c>
      <c r="E20" s="62">
        <f>G20/D20</f>
        <v>1050.5481818181818</v>
      </c>
      <c r="F20" s="4">
        <v>470</v>
      </c>
      <c r="G20" s="64">
        <v>23112.06</v>
      </c>
      <c r="H20" s="76">
        <f>G20</f>
        <v>23112.06</v>
      </c>
      <c r="I20" s="77">
        <f t="shared" ref="I20" si="1">G20*0.85</f>
        <v>19645.251</v>
      </c>
    </row>
    <row r="21" spans="1:9" ht="27" customHeight="1">
      <c r="A21" s="256"/>
      <c r="B21" s="253"/>
      <c r="C21" s="3" t="s">
        <v>31</v>
      </c>
      <c r="D21" s="1">
        <v>67</v>
      </c>
      <c r="E21" s="62">
        <f>G21/D21</f>
        <v>268.79985074626865</v>
      </c>
      <c r="F21" s="4">
        <v>470</v>
      </c>
      <c r="G21" s="64">
        <v>18009.59</v>
      </c>
      <c r="H21" s="76">
        <f>G21</f>
        <v>18009.59</v>
      </c>
      <c r="I21" s="77">
        <v>15348.35</v>
      </c>
    </row>
    <row r="22" spans="1:9" ht="24" customHeight="1" thickBot="1">
      <c r="A22" s="257"/>
      <c r="B22" s="254"/>
      <c r="C22" s="44" t="s">
        <v>11</v>
      </c>
      <c r="D22" s="12"/>
      <c r="E22" s="13"/>
      <c r="F22" s="17"/>
      <c r="G22" s="14"/>
      <c r="H22" s="47"/>
      <c r="I22" s="48"/>
    </row>
    <row r="23" spans="1:9" ht="24" customHeight="1" thickBot="1">
      <c r="A23" s="142" t="s">
        <v>38</v>
      </c>
      <c r="B23" s="143"/>
      <c r="C23" s="143"/>
      <c r="D23" s="143"/>
      <c r="E23" s="143"/>
      <c r="F23" s="144"/>
      <c r="G23" s="70">
        <f>G16+G18+G19+G20+G21</f>
        <v>144432.65</v>
      </c>
      <c r="H23" s="71">
        <f t="shared" ref="H23:H28" si="2">G23</f>
        <v>144432.65</v>
      </c>
      <c r="I23" s="82">
        <f>I16+I18+I19+I20+I21</f>
        <v>126207.45100000002</v>
      </c>
    </row>
    <row r="24" spans="1:9" ht="45" customHeight="1">
      <c r="A24" s="137">
        <v>3</v>
      </c>
      <c r="B24" s="148" t="s">
        <v>14</v>
      </c>
      <c r="C24" s="174" t="s">
        <v>97</v>
      </c>
      <c r="D24" s="175"/>
      <c r="E24" s="176"/>
      <c r="F24" s="54" t="s">
        <v>75</v>
      </c>
      <c r="G24" s="78">
        <v>48180.72</v>
      </c>
      <c r="H24" s="79">
        <f t="shared" si="2"/>
        <v>48180.72</v>
      </c>
      <c r="I24" s="83">
        <v>40917.620000000003</v>
      </c>
    </row>
    <row r="25" spans="1:9" ht="34.9" customHeight="1">
      <c r="A25" s="137"/>
      <c r="B25" s="148"/>
      <c r="C25" s="181" t="s">
        <v>98</v>
      </c>
      <c r="D25" s="182"/>
      <c r="E25" s="183"/>
      <c r="F25" s="6">
        <v>430</v>
      </c>
      <c r="G25" s="64">
        <v>0</v>
      </c>
      <c r="H25" s="65">
        <f t="shared" si="2"/>
        <v>0</v>
      </c>
      <c r="I25" s="81">
        <f t="shared" ref="I25" si="3">G25*0.85</f>
        <v>0</v>
      </c>
    </row>
    <row r="26" spans="1:9" ht="30" customHeight="1">
      <c r="A26" s="137"/>
      <c r="B26" s="148"/>
      <c r="C26" s="181" t="s">
        <v>99</v>
      </c>
      <c r="D26" s="182"/>
      <c r="E26" s="183"/>
      <c r="F26" s="6" t="s">
        <v>76</v>
      </c>
      <c r="G26" s="64">
        <v>4455.6499999999996</v>
      </c>
      <c r="H26" s="65">
        <f t="shared" si="2"/>
        <v>4455.6499999999996</v>
      </c>
      <c r="I26" s="84">
        <v>3707.21</v>
      </c>
    </row>
    <row r="27" spans="1:9" ht="27.6" customHeight="1">
      <c r="A27" s="137"/>
      <c r="B27" s="148"/>
      <c r="C27" s="181" t="s">
        <v>15</v>
      </c>
      <c r="D27" s="182"/>
      <c r="E27" s="183"/>
      <c r="F27" s="6">
        <v>438</v>
      </c>
      <c r="G27" s="64">
        <v>0</v>
      </c>
      <c r="H27" s="65">
        <f t="shared" si="2"/>
        <v>0</v>
      </c>
      <c r="I27" s="81">
        <v>0</v>
      </c>
    </row>
    <row r="28" spans="1:9" ht="25.15" customHeight="1">
      <c r="A28" s="137"/>
      <c r="B28" s="148"/>
      <c r="C28" s="209" t="s">
        <v>72</v>
      </c>
      <c r="D28" s="19" t="s">
        <v>53</v>
      </c>
      <c r="E28" s="20" t="s">
        <v>16</v>
      </c>
      <c r="F28" s="224">
        <v>441</v>
      </c>
      <c r="G28" s="244">
        <v>10452.879999999999</v>
      </c>
      <c r="H28" s="244">
        <f t="shared" si="2"/>
        <v>10452.879999999999</v>
      </c>
      <c r="I28" s="277">
        <v>8338.14</v>
      </c>
    </row>
    <row r="29" spans="1:9" ht="24" customHeight="1">
      <c r="A29" s="137"/>
      <c r="B29" s="148"/>
      <c r="C29" s="210"/>
      <c r="D29" s="1">
        <v>97</v>
      </c>
      <c r="E29" s="62">
        <f>G28/D29</f>
        <v>107.76164948453608</v>
      </c>
      <c r="F29" s="225"/>
      <c r="G29" s="245"/>
      <c r="H29" s="245"/>
      <c r="I29" s="271"/>
    </row>
    <row r="30" spans="1:9" ht="23.45" customHeight="1">
      <c r="A30" s="137"/>
      <c r="B30" s="148"/>
      <c r="C30" s="181" t="s">
        <v>17</v>
      </c>
      <c r="D30" s="182"/>
      <c r="E30" s="183"/>
      <c r="F30" s="55">
        <v>461</v>
      </c>
      <c r="G30" s="64">
        <v>0</v>
      </c>
      <c r="H30" s="65">
        <f>G30</f>
        <v>0</v>
      </c>
      <c r="I30" s="81">
        <v>0</v>
      </c>
    </row>
    <row r="31" spans="1:9" ht="24.6" customHeight="1" thickBot="1">
      <c r="A31" s="137"/>
      <c r="B31" s="148"/>
      <c r="C31" s="211" t="s">
        <v>11</v>
      </c>
      <c r="D31" s="212"/>
      <c r="E31" s="213"/>
      <c r="F31" s="13"/>
      <c r="G31" s="14"/>
      <c r="H31" s="47"/>
      <c r="I31" s="53"/>
    </row>
    <row r="32" spans="1:9" ht="24.6" customHeight="1" thickBot="1">
      <c r="A32" s="142" t="s">
        <v>37</v>
      </c>
      <c r="B32" s="143"/>
      <c r="C32" s="143"/>
      <c r="D32" s="143"/>
      <c r="E32" s="143"/>
      <c r="F32" s="144"/>
      <c r="G32" s="70">
        <f>G24+G26+G28</f>
        <v>63089.25</v>
      </c>
      <c r="H32" s="71">
        <f>H24+H25+H26+H27+H28+H30</f>
        <v>63089.25</v>
      </c>
      <c r="I32" s="82">
        <f>I24+I26+I28</f>
        <v>52962.97</v>
      </c>
    </row>
    <row r="33" spans="1:9" ht="39.6" customHeight="1">
      <c r="A33" s="33">
        <v>4</v>
      </c>
      <c r="B33" s="18" t="s">
        <v>40</v>
      </c>
      <c r="C33" s="214" t="s">
        <v>94</v>
      </c>
      <c r="D33" s="215" t="s">
        <v>18</v>
      </c>
      <c r="E33" s="216"/>
      <c r="F33" s="25">
        <v>421</v>
      </c>
      <c r="G33" s="78">
        <v>227205.41</v>
      </c>
      <c r="H33" s="79">
        <f>G33</f>
        <v>227205.41</v>
      </c>
      <c r="I33" s="112">
        <v>199079.45</v>
      </c>
    </row>
    <row r="34" spans="1:9" ht="24" customHeight="1">
      <c r="A34" s="34"/>
      <c r="B34" s="18"/>
      <c r="C34" s="210"/>
      <c r="D34" s="217" t="s">
        <v>19</v>
      </c>
      <c r="E34" s="218"/>
      <c r="F34" s="6">
        <v>606</v>
      </c>
      <c r="G34" s="64">
        <v>0</v>
      </c>
      <c r="H34" s="79">
        <f t="shared" ref="H34:H43" si="4">G34</f>
        <v>0</v>
      </c>
      <c r="I34" s="81">
        <f t="shared" ref="I34:I45" si="5">G34*0.85</f>
        <v>0</v>
      </c>
    </row>
    <row r="35" spans="1:9" ht="21" customHeight="1">
      <c r="A35" s="34"/>
      <c r="B35" s="18"/>
      <c r="C35" s="209" t="s">
        <v>20</v>
      </c>
      <c r="D35" s="217" t="s">
        <v>21</v>
      </c>
      <c r="E35" s="218"/>
      <c r="F35" s="6">
        <v>440</v>
      </c>
      <c r="G35" s="64">
        <v>0</v>
      </c>
      <c r="H35" s="79">
        <f t="shared" si="4"/>
        <v>0</v>
      </c>
      <c r="I35" s="81">
        <f t="shared" si="5"/>
        <v>0</v>
      </c>
    </row>
    <row r="36" spans="1:9" ht="31.15" customHeight="1">
      <c r="A36" s="34"/>
      <c r="B36" s="18"/>
      <c r="C36" s="214"/>
      <c r="D36" s="181" t="s">
        <v>86</v>
      </c>
      <c r="E36" s="183"/>
      <c r="F36" s="6">
        <v>426</v>
      </c>
      <c r="G36" s="64">
        <v>140869.49</v>
      </c>
      <c r="H36" s="79">
        <f>G36</f>
        <v>140869.49</v>
      </c>
      <c r="I36" s="81">
        <f>G36*0.85</f>
        <v>119739.06649999999</v>
      </c>
    </row>
    <row r="37" spans="1:9" ht="22.9" customHeight="1">
      <c r="A37" s="34"/>
      <c r="B37" s="18"/>
      <c r="C37" s="214"/>
      <c r="D37" s="217" t="s">
        <v>22</v>
      </c>
      <c r="E37" s="218"/>
      <c r="F37" s="6">
        <v>430</v>
      </c>
      <c r="G37" s="64">
        <v>7625.49</v>
      </c>
      <c r="H37" s="79">
        <f t="shared" si="4"/>
        <v>7625.49</v>
      </c>
      <c r="I37" s="81">
        <f t="shared" si="5"/>
        <v>6481.6664999999994</v>
      </c>
    </row>
    <row r="38" spans="1:9" ht="20.45" customHeight="1">
      <c r="A38" s="34"/>
      <c r="B38" s="18"/>
      <c r="C38" s="210"/>
      <c r="D38" s="217" t="s">
        <v>91</v>
      </c>
      <c r="E38" s="218"/>
      <c r="F38" s="95">
        <v>448</v>
      </c>
      <c r="G38" s="64">
        <v>15138.76</v>
      </c>
      <c r="H38" s="79">
        <f t="shared" si="4"/>
        <v>15138.76</v>
      </c>
      <c r="I38" s="81">
        <v>11984.87</v>
      </c>
    </row>
    <row r="39" spans="1:9" ht="30.6" customHeight="1">
      <c r="A39" s="34"/>
      <c r="B39" s="18"/>
      <c r="C39" s="181" t="s">
        <v>95</v>
      </c>
      <c r="D39" s="182"/>
      <c r="E39" s="183"/>
      <c r="F39" s="6">
        <v>430</v>
      </c>
      <c r="G39" s="64">
        <v>27634.13</v>
      </c>
      <c r="H39" s="79">
        <f t="shared" si="4"/>
        <v>27634.13</v>
      </c>
      <c r="I39" s="81">
        <f t="shared" si="5"/>
        <v>23489.0105</v>
      </c>
    </row>
    <row r="40" spans="1:9" ht="22.15" customHeight="1">
      <c r="A40" s="34"/>
      <c r="B40" s="18"/>
      <c r="C40" s="181" t="s">
        <v>96</v>
      </c>
      <c r="D40" s="182"/>
      <c r="E40" s="183"/>
      <c r="F40" s="6">
        <v>436</v>
      </c>
      <c r="G40" s="64">
        <v>6515.44</v>
      </c>
      <c r="H40" s="79">
        <f t="shared" si="4"/>
        <v>6515.44</v>
      </c>
      <c r="I40" s="81">
        <v>5538.12</v>
      </c>
    </row>
    <row r="41" spans="1:9" ht="22.9" customHeight="1">
      <c r="A41" s="34"/>
      <c r="B41" s="18"/>
      <c r="C41" s="181" t="s">
        <v>23</v>
      </c>
      <c r="D41" s="182"/>
      <c r="E41" s="183"/>
      <c r="F41" s="6">
        <v>430</v>
      </c>
      <c r="G41" s="64">
        <v>38963.43</v>
      </c>
      <c r="H41" s="79">
        <f t="shared" si="4"/>
        <v>38963.43</v>
      </c>
      <c r="I41" s="81">
        <f t="shared" si="5"/>
        <v>33118.915500000003</v>
      </c>
    </row>
    <row r="42" spans="1:9" ht="20.45" customHeight="1">
      <c r="A42" s="34"/>
      <c r="B42" s="18"/>
      <c r="C42" s="209" t="s">
        <v>87</v>
      </c>
      <c r="D42" s="217" t="s">
        <v>24</v>
      </c>
      <c r="E42" s="218"/>
      <c r="F42" s="6">
        <v>430</v>
      </c>
      <c r="G42" s="64">
        <v>32552.45</v>
      </c>
      <c r="H42" s="79">
        <f t="shared" si="4"/>
        <v>32552.45</v>
      </c>
      <c r="I42" s="81">
        <f t="shared" si="5"/>
        <v>27669.5825</v>
      </c>
    </row>
    <row r="43" spans="1:9" ht="21.6" customHeight="1">
      <c r="A43" s="34"/>
      <c r="B43" s="18"/>
      <c r="C43" s="214"/>
      <c r="D43" s="181" t="s">
        <v>93</v>
      </c>
      <c r="E43" s="183"/>
      <c r="F43" s="6">
        <v>421</v>
      </c>
      <c r="G43" s="64">
        <v>13072.74</v>
      </c>
      <c r="H43" s="79">
        <f t="shared" si="4"/>
        <v>13072.74</v>
      </c>
      <c r="I43" s="81">
        <f t="shared" si="5"/>
        <v>11111.829</v>
      </c>
    </row>
    <row r="44" spans="1:9" ht="22.9" hidden="1" customHeight="1">
      <c r="A44" s="220"/>
      <c r="B44" s="219"/>
      <c r="C44" s="210"/>
      <c r="D44" s="240" t="s">
        <v>11</v>
      </c>
      <c r="E44" s="241"/>
      <c r="F44" s="2"/>
      <c r="G44" s="64"/>
      <c r="H44" s="65"/>
      <c r="I44" s="84">
        <f t="shared" si="5"/>
        <v>0</v>
      </c>
    </row>
    <row r="45" spans="1:9" ht="22.9" customHeight="1" thickBot="1">
      <c r="A45" s="220"/>
      <c r="B45" s="219"/>
      <c r="C45" s="221" t="s">
        <v>92</v>
      </c>
      <c r="D45" s="222"/>
      <c r="E45" s="223"/>
      <c r="F45" s="17">
        <v>430</v>
      </c>
      <c r="G45" s="68">
        <v>1433.33</v>
      </c>
      <c r="H45" s="69">
        <f>G45</f>
        <v>1433.33</v>
      </c>
      <c r="I45" s="84">
        <f t="shared" si="5"/>
        <v>1218.3304999999998</v>
      </c>
    </row>
    <row r="46" spans="1:9" ht="22.9" customHeight="1" thickBot="1">
      <c r="A46" s="263" t="s">
        <v>41</v>
      </c>
      <c r="B46" s="264"/>
      <c r="C46" s="264"/>
      <c r="D46" s="264"/>
      <c r="E46" s="264"/>
      <c r="F46" s="265"/>
      <c r="G46" s="86">
        <f>G33+G34+G36+G37+G38+G39+G40+G41+G42+G45+G43</f>
        <v>511010.67000000004</v>
      </c>
      <c r="H46" s="102">
        <f>SUM(H33:H45)</f>
        <v>511010.67000000004</v>
      </c>
      <c r="I46" s="113">
        <f>I33+I34+I36+I37+I38+I39+I40+I41+I42+I43+I45</f>
        <v>439430.84100000001</v>
      </c>
    </row>
    <row r="47" spans="1:9" ht="22.9" customHeight="1">
      <c r="A47" s="272">
        <v>5</v>
      </c>
      <c r="B47" s="172" t="s">
        <v>43</v>
      </c>
      <c r="C47" s="266" t="s">
        <v>81</v>
      </c>
      <c r="D47" s="49" t="s">
        <v>46</v>
      </c>
      <c r="E47" s="50" t="s">
        <v>16</v>
      </c>
      <c r="F47" s="267" t="s">
        <v>42</v>
      </c>
      <c r="G47" s="268">
        <v>10856.8</v>
      </c>
      <c r="H47" s="242">
        <f>G47</f>
        <v>10856.8</v>
      </c>
      <c r="I47" s="270">
        <v>9100.08</v>
      </c>
    </row>
    <row r="48" spans="1:9" ht="28.5" customHeight="1">
      <c r="A48" s="273"/>
      <c r="B48" s="275"/>
      <c r="C48" s="176"/>
      <c r="D48" s="61">
        <v>87</v>
      </c>
      <c r="E48" s="62">
        <f>G47/D48</f>
        <v>124.79080459770114</v>
      </c>
      <c r="F48" s="225"/>
      <c r="G48" s="269"/>
      <c r="H48" s="243"/>
      <c r="I48" s="271"/>
    </row>
    <row r="49" spans="1:11" ht="33" customHeight="1" thickBot="1">
      <c r="A49" s="274"/>
      <c r="B49" s="276"/>
      <c r="C49" s="57" t="s">
        <v>82</v>
      </c>
      <c r="D49" s="51">
        <v>0</v>
      </c>
      <c r="E49" s="51">
        <v>0</v>
      </c>
      <c r="F49" s="52" t="s">
        <v>45</v>
      </c>
      <c r="G49" s="89">
        <v>0</v>
      </c>
      <c r="H49" s="90">
        <v>0</v>
      </c>
      <c r="I49" s="85">
        <v>0</v>
      </c>
    </row>
    <row r="50" spans="1:11" ht="22.9" customHeight="1" thickBot="1">
      <c r="A50" s="263" t="s">
        <v>44</v>
      </c>
      <c r="B50" s="264"/>
      <c r="C50" s="264"/>
      <c r="D50" s="264"/>
      <c r="E50" s="264"/>
      <c r="F50" s="265"/>
      <c r="G50" s="86">
        <f>G47+G49</f>
        <v>10856.8</v>
      </c>
      <c r="H50" s="87">
        <f>H47+H49</f>
        <v>10856.8</v>
      </c>
      <c r="I50" s="96">
        <f>I47+I49</f>
        <v>9100.08</v>
      </c>
    </row>
    <row r="51" spans="1:11" ht="21.6" customHeight="1">
      <c r="A51" s="170">
        <v>6</v>
      </c>
      <c r="B51" s="172" t="s">
        <v>25</v>
      </c>
      <c r="C51" s="229" t="s">
        <v>11</v>
      </c>
      <c r="D51" s="49" t="s">
        <v>73</v>
      </c>
      <c r="E51" s="50" t="s">
        <v>16</v>
      </c>
      <c r="F51" s="235">
        <v>430</v>
      </c>
      <c r="G51" s="239">
        <v>0</v>
      </c>
      <c r="H51" s="239">
        <v>0</v>
      </c>
      <c r="I51" s="152">
        <v>0</v>
      </c>
    </row>
    <row r="52" spans="1:11" ht="22.15" customHeight="1" thickBot="1">
      <c r="A52" s="137"/>
      <c r="B52" s="148"/>
      <c r="C52" s="230"/>
      <c r="D52" s="51" t="s">
        <v>90</v>
      </c>
      <c r="E52" s="51" t="s">
        <v>90</v>
      </c>
      <c r="F52" s="236"/>
      <c r="G52" s="150"/>
      <c r="H52" s="150"/>
      <c r="I52" s="153"/>
    </row>
    <row r="53" spans="1:11" ht="22.15" customHeight="1">
      <c r="A53" s="137"/>
      <c r="B53" s="148"/>
      <c r="C53" s="231" t="s">
        <v>11</v>
      </c>
      <c r="D53" s="233" t="s">
        <v>90</v>
      </c>
      <c r="E53" s="233" t="s">
        <v>90</v>
      </c>
      <c r="F53" s="237">
        <v>430</v>
      </c>
      <c r="G53" s="150">
        <v>0</v>
      </c>
      <c r="H53" s="150">
        <v>0</v>
      </c>
      <c r="I53" s="153">
        <v>0</v>
      </c>
    </row>
    <row r="54" spans="1:11" ht="18.75" customHeight="1" thickBot="1">
      <c r="A54" s="171"/>
      <c r="B54" s="173"/>
      <c r="C54" s="232"/>
      <c r="D54" s="234"/>
      <c r="E54" s="234"/>
      <c r="F54" s="238"/>
      <c r="G54" s="151"/>
      <c r="H54" s="151"/>
      <c r="I54" s="154"/>
    </row>
    <row r="55" spans="1:11" ht="24" customHeight="1" thickBot="1">
      <c r="A55" s="258" t="s">
        <v>55</v>
      </c>
      <c r="B55" s="259"/>
      <c r="C55" s="259"/>
      <c r="D55" s="259"/>
      <c r="E55" s="259"/>
      <c r="F55" s="260"/>
      <c r="G55" s="91">
        <v>0</v>
      </c>
      <c r="H55" s="92">
        <v>0</v>
      </c>
      <c r="I55" s="93">
        <v>0</v>
      </c>
    </row>
    <row r="56" spans="1:11" ht="32.25" customHeight="1">
      <c r="A56" s="220">
        <v>7</v>
      </c>
      <c r="B56" s="148" t="s">
        <v>26</v>
      </c>
      <c r="C56" s="174" t="s">
        <v>27</v>
      </c>
      <c r="D56" s="175"/>
      <c r="E56" s="176"/>
      <c r="F56" s="21" t="s">
        <v>74</v>
      </c>
      <c r="G56" s="78">
        <v>514.66</v>
      </c>
      <c r="H56" s="79">
        <f>G56</f>
        <v>514.66</v>
      </c>
      <c r="I56" s="80">
        <f>G56*0.85</f>
        <v>437.46099999999996</v>
      </c>
    </row>
    <row r="57" spans="1:11" ht="32.25" customHeight="1" thickBot="1">
      <c r="A57" s="220"/>
      <c r="B57" s="148"/>
      <c r="C57" s="226" t="s">
        <v>11</v>
      </c>
      <c r="D57" s="227"/>
      <c r="E57" s="228"/>
      <c r="F57" s="21" t="s">
        <v>74</v>
      </c>
      <c r="G57" s="68">
        <v>0</v>
      </c>
      <c r="H57" s="69">
        <v>0</v>
      </c>
      <c r="I57" s="85">
        <v>0</v>
      </c>
    </row>
    <row r="58" spans="1:11" ht="24.75" customHeight="1" thickBot="1">
      <c r="A58" s="142" t="s">
        <v>47</v>
      </c>
      <c r="B58" s="143"/>
      <c r="C58" s="143"/>
      <c r="D58" s="143"/>
      <c r="E58" s="143"/>
      <c r="F58" s="144"/>
      <c r="G58" s="70">
        <f>G56+G57</f>
        <v>514.66</v>
      </c>
      <c r="H58" s="71">
        <f>G58</f>
        <v>514.66</v>
      </c>
      <c r="I58" s="88">
        <f>H58*0.85</f>
        <v>437.46099999999996</v>
      </c>
    </row>
    <row r="59" spans="1:11" ht="22.9" customHeight="1" thickBot="1">
      <c r="A59" s="139" t="s">
        <v>48</v>
      </c>
      <c r="B59" s="140"/>
      <c r="C59" s="140"/>
      <c r="D59" s="140"/>
      <c r="E59" s="140"/>
      <c r="F59" s="141"/>
      <c r="G59" s="94">
        <f>G15+G23+G32+G46+G50+G55+G58</f>
        <v>9953064.7599999998</v>
      </c>
      <c r="H59" s="97">
        <f>H50+H46+H32+H23+H15+H55+H58</f>
        <v>9953064.7599999979</v>
      </c>
      <c r="I59" s="98">
        <f>I58+I55+I50+I46+I32+I23+I15</f>
        <v>8467825.3430000003</v>
      </c>
    </row>
    <row r="60" spans="1:11" ht="22.9" customHeight="1">
      <c r="A60" s="158"/>
      <c r="B60" s="159"/>
      <c r="C60" s="159"/>
      <c r="D60" s="159"/>
      <c r="E60" s="159"/>
      <c r="F60" s="159"/>
      <c r="G60" s="159"/>
      <c r="H60" s="159"/>
      <c r="I60" s="160"/>
    </row>
    <row r="61" spans="1:11" ht="22.9" customHeight="1">
      <c r="A61" s="161" t="s">
        <v>49</v>
      </c>
      <c r="B61" s="162"/>
      <c r="C61" s="162"/>
      <c r="D61" s="162"/>
      <c r="E61" s="162"/>
      <c r="F61" s="162"/>
      <c r="G61" s="162"/>
      <c r="H61" s="162"/>
      <c r="I61" s="163"/>
    </row>
    <row r="62" spans="1:11" s="10" customFormat="1" ht="22.9" customHeight="1" thickBot="1">
      <c r="A62" s="35"/>
      <c r="B62" s="36"/>
      <c r="C62" s="36"/>
      <c r="D62" s="36"/>
      <c r="E62" s="36"/>
      <c r="F62" s="36"/>
      <c r="G62" s="36"/>
      <c r="H62" s="36"/>
      <c r="I62" s="37"/>
      <c r="J62" s="118"/>
      <c r="K62" s="120"/>
    </row>
    <row r="63" spans="1:11" ht="25.9" customHeight="1">
      <c r="A63" s="40" t="s">
        <v>0</v>
      </c>
      <c r="B63" s="29" t="s">
        <v>3</v>
      </c>
      <c r="C63" s="167" t="s">
        <v>54</v>
      </c>
      <c r="D63" s="168"/>
      <c r="E63" s="169"/>
      <c r="F63" s="32" t="s">
        <v>32</v>
      </c>
      <c r="G63" s="31" t="s">
        <v>5</v>
      </c>
      <c r="H63" s="38" t="s">
        <v>6</v>
      </c>
      <c r="I63" s="46" t="s">
        <v>69</v>
      </c>
    </row>
    <row r="64" spans="1:11" ht="35.25" customHeight="1">
      <c r="A64" s="136">
        <v>1</v>
      </c>
      <c r="B64" s="147" t="s">
        <v>28</v>
      </c>
      <c r="C64" s="56" t="s">
        <v>11</v>
      </c>
      <c r="D64" s="8"/>
      <c r="E64" s="9"/>
      <c r="F64" s="6">
        <v>439</v>
      </c>
      <c r="G64" s="64">
        <v>0</v>
      </c>
      <c r="H64" s="65">
        <v>0</v>
      </c>
      <c r="I64" s="81">
        <v>0</v>
      </c>
    </row>
    <row r="65" spans="1:9" ht="34.5" customHeight="1" thickBot="1">
      <c r="A65" s="137"/>
      <c r="B65" s="148"/>
      <c r="C65" s="164" t="s">
        <v>11</v>
      </c>
      <c r="D65" s="165"/>
      <c r="E65" s="166"/>
      <c r="F65" s="6">
        <v>439</v>
      </c>
      <c r="G65" s="68">
        <v>0</v>
      </c>
      <c r="H65" s="69">
        <v>0</v>
      </c>
      <c r="I65" s="83">
        <v>0</v>
      </c>
    </row>
    <row r="66" spans="1:9" ht="22.9" customHeight="1" thickBot="1">
      <c r="A66" s="139" t="s">
        <v>51</v>
      </c>
      <c r="B66" s="140"/>
      <c r="C66" s="140"/>
      <c r="D66" s="140"/>
      <c r="E66" s="140"/>
      <c r="F66" s="141"/>
      <c r="G66" s="94">
        <f>G64+G65</f>
        <v>0</v>
      </c>
      <c r="H66" s="97">
        <f>H64+H65</f>
        <v>0</v>
      </c>
      <c r="I66" s="98">
        <f>I64+I65</f>
        <v>0</v>
      </c>
    </row>
    <row r="67" spans="1:9" ht="22.9" customHeight="1">
      <c r="A67" s="158"/>
      <c r="B67" s="159"/>
      <c r="C67" s="159"/>
      <c r="D67" s="159"/>
      <c r="E67" s="159"/>
      <c r="F67" s="159"/>
      <c r="G67" s="159"/>
      <c r="H67" s="159"/>
      <c r="I67" s="160"/>
    </row>
    <row r="68" spans="1:9" ht="22.9" customHeight="1">
      <c r="A68" s="161" t="s">
        <v>50</v>
      </c>
      <c r="B68" s="162"/>
      <c r="C68" s="162"/>
      <c r="D68" s="162"/>
      <c r="E68" s="162"/>
      <c r="F68" s="162"/>
      <c r="G68" s="162"/>
      <c r="H68" s="162"/>
      <c r="I68" s="163"/>
    </row>
    <row r="69" spans="1:9" ht="22.9" customHeight="1" thickBot="1">
      <c r="A69" s="155"/>
      <c r="B69" s="156"/>
      <c r="C69" s="156"/>
      <c r="D69" s="156"/>
      <c r="E69" s="156"/>
      <c r="F69" s="156"/>
      <c r="G69" s="156"/>
      <c r="H69" s="156"/>
      <c r="I69" s="157"/>
    </row>
    <row r="70" spans="1:9" ht="30" customHeight="1">
      <c r="A70" s="132" t="s">
        <v>0</v>
      </c>
      <c r="B70" s="134" t="s">
        <v>3</v>
      </c>
      <c r="C70" s="134" t="s">
        <v>4</v>
      </c>
      <c r="D70" s="129" t="s">
        <v>32</v>
      </c>
      <c r="E70" s="130"/>
      <c r="F70" s="131"/>
      <c r="G70" s="134" t="s">
        <v>5</v>
      </c>
      <c r="H70" s="127" t="s">
        <v>6</v>
      </c>
      <c r="I70" s="127" t="s">
        <v>69</v>
      </c>
    </row>
    <row r="71" spans="1:9" ht="25.5" customHeight="1">
      <c r="A71" s="133"/>
      <c r="B71" s="135"/>
      <c r="C71" s="135"/>
      <c r="D71" s="39">
        <v>430</v>
      </c>
      <c r="E71" s="39">
        <v>439</v>
      </c>
      <c r="F71" s="39">
        <v>606</v>
      </c>
      <c r="G71" s="135"/>
      <c r="H71" s="128"/>
      <c r="I71" s="128"/>
    </row>
    <row r="72" spans="1:9" ht="49.5" customHeight="1">
      <c r="A72" s="136">
        <v>1</v>
      </c>
      <c r="B72" s="147" t="s">
        <v>64</v>
      </c>
      <c r="C72" s="7" t="s">
        <v>65</v>
      </c>
      <c r="D72" s="65">
        <v>1002.45</v>
      </c>
      <c r="E72" s="62">
        <v>0</v>
      </c>
      <c r="F72" s="62">
        <v>0</v>
      </c>
      <c r="G72" s="64">
        <f>D72</f>
        <v>1002.45</v>
      </c>
      <c r="H72" s="65">
        <f>G72</f>
        <v>1002.45</v>
      </c>
      <c r="I72" s="81">
        <v>852.09</v>
      </c>
    </row>
    <row r="73" spans="1:9" ht="40.5" customHeight="1">
      <c r="A73" s="137"/>
      <c r="B73" s="148"/>
      <c r="C73" s="7" t="s">
        <v>68</v>
      </c>
      <c r="D73" s="65">
        <v>0</v>
      </c>
      <c r="E73" s="62">
        <v>0</v>
      </c>
      <c r="F73" s="62">
        <v>0</v>
      </c>
      <c r="G73" s="64">
        <f>D73</f>
        <v>0</v>
      </c>
      <c r="H73" s="65">
        <f t="shared" ref="H73:H93" si="6">G73</f>
        <v>0</v>
      </c>
      <c r="I73" s="81">
        <f t="shared" ref="I73:I91" si="7">H73*0.85</f>
        <v>0</v>
      </c>
    </row>
    <row r="74" spans="1:9" ht="22.5" customHeight="1" thickBot="1">
      <c r="A74" s="138"/>
      <c r="B74" s="149"/>
      <c r="C74" s="41" t="s">
        <v>11</v>
      </c>
      <c r="D74" s="65"/>
      <c r="E74" s="62"/>
      <c r="F74" s="62"/>
      <c r="G74" s="64"/>
      <c r="H74" s="69">
        <f t="shared" si="6"/>
        <v>0</v>
      </c>
      <c r="I74" s="83">
        <f t="shared" si="7"/>
        <v>0</v>
      </c>
    </row>
    <row r="75" spans="1:9" ht="22.5" customHeight="1" thickBot="1">
      <c r="A75" s="142" t="s">
        <v>39</v>
      </c>
      <c r="B75" s="143"/>
      <c r="C75" s="143"/>
      <c r="D75" s="143"/>
      <c r="E75" s="143"/>
      <c r="F75" s="144"/>
      <c r="G75" s="70">
        <f>G72+G73</f>
        <v>1002.45</v>
      </c>
      <c r="H75" s="100">
        <f t="shared" si="6"/>
        <v>1002.45</v>
      </c>
      <c r="I75" s="101">
        <f>I72</f>
        <v>852.09</v>
      </c>
    </row>
    <row r="76" spans="1:9" ht="45">
      <c r="A76" s="136">
        <v>2</v>
      </c>
      <c r="B76" s="147" t="s">
        <v>61</v>
      </c>
      <c r="C76" s="7" t="s">
        <v>66</v>
      </c>
      <c r="D76" s="65">
        <v>865</v>
      </c>
      <c r="E76" s="62">
        <v>0</v>
      </c>
      <c r="F76" s="62">
        <v>0</v>
      </c>
      <c r="G76" s="64">
        <f>D76</f>
        <v>865</v>
      </c>
      <c r="H76" s="79">
        <f t="shared" si="6"/>
        <v>865</v>
      </c>
      <c r="I76" s="84">
        <v>810.25</v>
      </c>
    </row>
    <row r="77" spans="1:9" ht="45">
      <c r="A77" s="137"/>
      <c r="B77" s="148"/>
      <c r="C77" s="7" t="s">
        <v>67</v>
      </c>
      <c r="D77" s="65">
        <v>0</v>
      </c>
      <c r="E77" s="62">
        <v>0</v>
      </c>
      <c r="F77" s="62">
        <v>0</v>
      </c>
      <c r="G77" s="64">
        <f>D77</f>
        <v>0</v>
      </c>
      <c r="H77" s="65">
        <f t="shared" si="6"/>
        <v>0</v>
      </c>
      <c r="I77" s="81">
        <f t="shared" si="7"/>
        <v>0</v>
      </c>
    </row>
    <row r="78" spans="1:9" ht="67.5">
      <c r="A78" s="137"/>
      <c r="B78" s="148"/>
      <c r="C78" s="7" t="s">
        <v>88</v>
      </c>
      <c r="D78" s="65">
        <v>26991.5</v>
      </c>
      <c r="E78" s="62">
        <v>0</v>
      </c>
      <c r="F78" s="62">
        <v>0</v>
      </c>
      <c r="G78" s="64">
        <f>D78</f>
        <v>26991.5</v>
      </c>
      <c r="H78" s="65">
        <f t="shared" si="6"/>
        <v>26991.5</v>
      </c>
      <c r="I78" s="81">
        <v>22832.47</v>
      </c>
    </row>
    <row r="79" spans="1:9" ht="20.45" customHeight="1" thickBot="1">
      <c r="A79" s="138"/>
      <c r="B79" s="149"/>
      <c r="C79" s="43" t="s">
        <v>11</v>
      </c>
      <c r="D79" s="65"/>
      <c r="E79" s="62"/>
      <c r="F79" s="62"/>
      <c r="G79" s="64"/>
      <c r="H79" s="69">
        <f t="shared" si="6"/>
        <v>0</v>
      </c>
      <c r="I79" s="83">
        <f t="shared" si="7"/>
        <v>0</v>
      </c>
    </row>
    <row r="80" spans="1:9" ht="20.45" customHeight="1" thickBot="1">
      <c r="A80" s="142" t="s">
        <v>38</v>
      </c>
      <c r="B80" s="143"/>
      <c r="C80" s="143"/>
      <c r="D80" s="143"/>
      <c r="E80" s="143"/>
      <c r="F80" s="144"/>
      <c r="G80" s="70">
        <f>G76+G77+G78</f>
        <v>27856.5</v>
      </c>
      <c r="H80" s="100">
        <f t="shared" si="6"/>
        <v>27856.5</v>
      </c>
      <c r="I80" s="101">
        <f>I77+I78+I76</f>
        <v>23642.720000000001</v>
      </c>
    </row>
    <row r="81" spans="1:9" ht="50.25" customHeight="1">
      <c r="A81" s="136">
        <v>3</v>
      </c>
      <c r="B81" s="147" t="s">
        <v>62</v>
      </c>
      <c r="C81" s="7" t="s">
        <v>60</v>
      </c>
      <c r="D81" s="65">
        <v>118751</v>
      </c>
      <c r="E81" s="62">
        <v>0</v>
      </c>
      <c r="F81" s="62">
        <v>0</v>
      </c>
      <c r="G81" s="64">
        <f>D81</f>
        <v>118751</v>
      </c>
      <c r="H81" s="79">
        <f t="shared" si="6"/>
        <v>118751</v>
      </c>
      <c r="I81" s="84">
        <v>93253.35</v>
      </c>
    </row>
    <row r="82" spans="1:9" ht="45">
      <c r="A82" s="137"/>
      <c r="B82" s="148"/>
      <c r="C82" s="7" t="s">
        <v>89</v>
      </c>
      <c r="D82" s="65">
        <v>0</v>
      </c>
      <c r="E82" s="62">
        <v>0</v>
      </c>
      <c r="F82" s="62">
        <v>0</v>
      </c>
      <c r="G82" s="64">
        <v>0</v>
      </c>
      <c r="H82" s="65">
        <f t="shared" si="6"/>
        <v>0</v>
      </c>
      <c r="I82" s="81">
        <f t="shared" si="7"/>
        <v>0</v>
      </c>
    </row>
    <row r="83" spans="1:9" ht="23.45" customHeight="1" thickBot="1">
      <c r="A83" s="138"/>
      <c r="B83" s="149"/>
      <c r="C83" s="42" t="s">
        <v>11</v>
      </c>
      <c r="D83" s="65">
        <v>0</v>
      </c>
      <c r="E83" s="62">
        <v>0</v>
      </c>
      <c r="F83" s="62">
        <v>0</v>
      </c>
      <c r="G83" s="64">
        <v>0</v>
      </c>
      <c r="H83" s="69">
        <f t="shared" si="6"/>
        <v>0</v>
      </c>
      <c r="I83" s="83">
        <f t="shared" si="7"/>
        <v>0</v>
      </c>
    </row>
    <row r="84" spans="1:9" ht="23.45" customHeight="1" thickBot="1">
      <c r="A84" s="142" t="s">
        <v>37</v>
      </c>
      <c r="B84" s="143"/>
      <c r="C84" s="143"/>
      <c r="D84" s="143"/>
      <c r="E84" s="143"/>
      <c r="F84" s="144"/>
      <c r="G84" s="70">
        <f>G81+G82</f>
        <v>118751</v>
      </c>
      <c r="H84" s="100">
        <f t="shared" si="6"/>
        <v>118751</v>
      </c>
      <c r="I84" s="101">
        <f>I81</f>
        <v>93253.35</v>
      </c>
    </row>
    <row r="85" spans="1:9" ht="46.5" customHeight="1">
      <c r="A85" s="136">
        <v>4</v>
      </c>
      <c r="B85" s="145" t="s">
        <v>58</v>
      </c>
      <c r="C85" s="7" t="s">
        <v>83</v>
      </c>
      <c r="D85" s="65">
        <v>38773.53</v>
      </c>
      <c r="E85" s="62">
        <v>0</v>
      </c>
      <c r="F85" s="62">
        <v>0</v>
      </c>
      <c r="G85" s="64">
        <f>D85</f>
        <v>38773.53</v>
      </c>
      <c r="H85" s="79">
        <f t="shared" si="6"/>
        <v>38773.53</v>
      </c>
      <c r="I85" s="84">
        <f t="shared" si="7"/>
        <v>32957.500499999995</v>
      </c>
    </row>
    <row r="86" spans="1:9" ht="31.5" customHeight="1">
      <c r="A86" s="137"/>
      <c r="B86" s="146"/>
      <c r="C86" s="7" t="s">
        <v>29</v>
      </c>
      <c r="D86" s="65">
        <v>0</v>
      </c>
      <c r="E86" s="62">
        <v>0</v>
      </c>
      <c r="F86" s="62">
        <v>0</v>
      </c>
      <c r="G86" s="64">
        <v>0</v>
      </c>
      <c r="H86" s="65">
        <f t="shared" si="6"/>
        <v>0</v>
      </c>
      <c r="I86" s="81">
        <f t="shared" si="7"/>
        <v>0</v>
      </c>
    </row>
    <row r="87" spans="1:9" ht="33.75" customHeight="1" thickBot="1">
      <c r="A87" s="137"/>
      <c r="B87" s="146"/>
      <c r="C87" s="41" t="s">
        <v>11</v>
      </c>
      <c r="D87" s="65">
        <v>0</v>
      </c>
      <c r="E87" s="62">
        <v>0</v>
      </c>
      <c r="F87" s="62">
        <v>0</v>
      </c>
      <c r="G87" s="64">
        <v>0</v>
      </c>
      <c r="H87" s="69">
        <f t="shared" si="6"/>
        <v>0</v>
      </c>
      <c r="I87" s="83">
        <f t="shared" si="7"/>
        <v>0</v>
      </c>
    </row>
    <row r="88" spans="1:9" ht="24.75" customHeight="1" thickBot="1">
      <c r="A88" s="142" t="s">
        <v>41</v>
      </c>
      <c r="B88" s="143"/>
      <c r="C88" s="143"/>
      <c r="D88" s="143"/>
      <c r="E88" s="143"/>
      <c r="F88" s="144"/>
      <c r="G88" s="70">
        <f>G85+G86</f>
        <v>38773.53</v>
      </c>
      <c r="H88" s="100">
        <f t="shared" si="6"/>
        <v>38773.53</v>
      </c>
      <c r="I88" s="101">
        <f>I85</f>
        <v>32957.500499999995</v>
      </c>
    </row>
    <row r="89" spans="1:9" ht="36" customHeight="1">
      <c r="A89" s="136">
        <v>5</v>
      </c>
      <c r="B89" s="147" t="s">
        <v>59</v>
      </c>
      <c r="C89" s="7" t="s">
        <v>84</v>
      </c>
      <c r="D89" s="65">
        <v>0</v>
      </c>
      <c r="E89" s="62">
        <v>0</v>
      </c>
      <c r="F89" s="62">
        <v>0</v>
      </c>
      <c r="G89" s="64">
        <v>0</v>
      </c>
      <c r="H89" s="79">
        <f t="shared" si="6"/>
        <v>0</v>
      </c>
      <c r="I89" s="84">
        <f t="shared" si="7"/>
        <v>0</v>
      </c>
    </row>
    <row r="90" spans="1:9" ht="34.9" customHeight="1" thickBot="1">
      <c r="A90" s="137"/>
      <c r="B90" s="148"/>
      <c r="C90" s="41" t="s">
        <v>11</v>
      </c>
      <c r="D90" s="65">
        <v>0</v>
      </c>
      <c r="E90" s="62">
        <v>0</v>
      </c>
      <c r="F90" s="62">
        <v>0</v>
      </c>
      <c r="G90" s="64">
        <v>0</v>
      </c>
      <c r="H90" s="69">
        <f t="shared" si="6"/>
        <v>0</v>
      </c>
      <c r="I90" s="83">
        <f t="shared" si="7"/>
        <v>0</v>
      </c>
    </row>
    <row r="91" spans="1:9" ht="26.25" customHeight="1" thickBot="1">
      <c r="A91" s="142" t="s">
        <v>44</v>
      </c>
      <c r="B91" s="143"/>
      <c r="C91" s="143"/>
      <c r="D91" s="143"/>
      <c r="E91" s="143"/>
      <c r="F91" s="144"/>
      <c r="G91" s="70">
        <f>G89</f>
        <v>0</v>
      </c>
      <c r="H91" s="103">
        <f t="shared" si="6"/>
        <v>0</v>
      </c>
      <c r="I91" s="101">
        <f t="shared" si="7"/>
        <v>0</v>
      </c>
    </row>
    <row r="92" spans="1:9" ht="24" customHeight="1" thickBot="1">
      <c r="A92" s="139" t="s">
        <v>57</v>
      </c>
      <c r="B92" s="140"/>
      <c r="C92" s="140"/>
      <c r="D92" s="140"/>
      <c r="E92" s="140"/>
      <c r="F92" s="141"/>
      <c r="G92" s="94">
        <f>G75+G84+G88+G91+G80</f>
        <v>186383.47999999998</v>
      </c>
      <c r="H92" s="99">
        <f t="shared" si="6"/>
        <v>186383.47999999998</v>
      </c>
      <c r="I92" s="98">
        <f>I88+I84+I80+I75</f>
        <v>150705.6605</v>
      </c>
    </row>
    <row r="93" spans="1:9" ht="24" customHeight="1" thickBot="1">
      <c r="A93" s="139" t="s">
        <v>63</v>
      </c>
      <c r="B93" s="140"/>
      <c r="C93" s="140"/>
      <c r="D93" s="140"/>
      <c r="E93" s="140"/>
      <c r="F93" s="141"/>
      <c r="G93" s="94">
        <f>G59+G66+G92</f>
        <v>10139448.24</v>
      </c>
      <c r="H93" s="99">
        <f t="shared" si="6"/>
        <v>10139448.24</v>
      </c>
      <c r="I93" s="114">
        <f>I92+I59</f>
        <v>8618531.0034999996</v>
      </c>
    </row>
    <row r="95" spans="1:9">
      <c r="A95" s="11" t="s">
        <v>11</v>
      </c>
      <c r="B95" t="s">
        <v>79</v>
      </c>
    </row>
    <row r="96" spans="1:9">
      <c r="A96" s="11" t="s">
        <v>33</v>
      </c>
      <c r="B96" t="s">
        <v>56</v>
      </c>
      <c r="G96" s="105"/>
      <c r="H96" s="105"/>
    </row>
    <row r="97" spans="1:9">
      <c r="A97" s="58" t="s">
        <v>78</v>
      </c>
      <c r="B97" t="s">
        <v>80</v>
      </c>
      <c r="G97" s="105"/>
      <c r="H97" s="105"/>
    </row>
    <row r="98" spans="1:9">
      <c r="G98" s="105"/>
      <c r="H98" s="105"/>
    </row>
    <row r="99" spans="1:9" ht="20.25">
      <c r="G99" s="115"/>
      <c r="H99" s="115"/>
    </row>
    <row r="100" spans="1:9">
      <c r="G100" s="105"/>
      <c r="H100" s="105"/>
    </row>
    <row r="101" spans="1:9">
      <c r="G101" s="105"/>
      <c r="H101" s="105"/>
    </row>
    <row r="102" spans="1:9">
      <c r="G102" s="105"/>
      <c r="H102" s="105"/>
      <c r="I102" s="104"/>
    </row>
    <row r="103" spans="1:9">
      <c r="H103" s="105"/>
    </row>
    <row r="104" spans="1:9">
      <c r="G104" s="105"/>
    </row>
    <row r="105" spans="1:9" ht="27">
      <c r="G105" s="106"/>
    </row>
  </sheetData>
  <mergeCells count="117">
    <mergeCell ref="H47:H48"/>
    <mergeCell ref="H28:H29"/>
    <mergeCell ref="H70:H71"/>
    <mergeCell ref="G16:G17"/>
    <mergeCell ref="I16:I17"/>
    <mergeCell ref="A92:F92"/>
    <mergeCell ref="C16:C17"/>
    <mergeCell ref="B16:B22"/>
    <mergeCell ref="A16:A22"/>
    <mergeCell ref="A55:F55"/>
    <mergeCell ref="F16:F17"/>
    <mergeCell ref="A58:F58"/>
    <mergeCell ref="A46:F46"/>
    <mergeCell ref="C47:C48"/>
    <mergeCell ref="F47:F48"/>
    <mergeCell ref="G47:G48"/>
    <mergeCell ref="I47:I48"/>
    <mergeCell ref="A47:A49"/>
    <mergeCell ref="B47:B49"/>
    <mergeCell ref="A50:F50"/>
    <mergeCell ref="G28:G29"/>
    <mergeCell ref="I28:I29"/>
    <mergeCell ref="A32:F32"/>
    <mergeCell ref="C41:E41"/>
    <mergeCell ref="B44:B45"/>
    <mergeCell ref="A44:A45"/>
    <mergeCell ref="C42:C44"/>
    <mergeCell ref="C45:E45"/>
    <mergeCell ref="D42:E42"/>
    <mergeCell ref="D43:E43"/>
    <mergeCell ref="F28:F29"/>
    <mergeCell ref="B72:B74"/>
    <mergeCell ref="C57:E57"/>
    <mergeCell ref="A56:A57"/>
    <mergeCell ref="B56:B57"/>
    <mergeCell ref="A66:F66"/>
    <mergeCell ref="A67:I67"/>
    <mergeCell ref="A68:I68"/>
    <mergeCell ref="C51:C52"/>
    <mergeCell ref="C53:C54"/>
    <mergeCell ref="D53:D54"/>
    <mergeCell ref="E53:E54"/>
    <mergeCell ref="F51:F52"/>
    <mergeCell ref="F53:F54"/>
    <mergeCell ref="G51:G52"/>
    <mergeCell ref="G53:G54"/>
    <mergeCell ref="H51:H52"/>
    <mergeCell ref="D44:E44"/>
    <mergeCell ref="C40:E40"/>
    <mergeCell ref="C28:C29"/>
    <mergeCell ref="C30:E30"/>
    <mergeCell ref="C31:E31"/>
    <mergeCell ref="C39:E39"/>
    <mergeCell ref="C33:C34"/>
    <mergeCell ref="D33:E33"/>
    <mergeCell ref="D34:E34"/>
    <mergeCell ref="C35:C38"/>
    <mergeCell ref="D35:E35"/>
    <mergeCell ref="D36:E36"/>
    <mergeCell ref="D37:E37"/>
    <mergeCell ref="D38:E38"/>
    <mergeCell ref="G4:I4"/>
    <mergeCell ref="A15:F15"/>
    <mergeCell ref="G10:I10"/>
    <mergeCell ref="C24:E24"/>
    <mergeCell ref="C25:E25"/>
    <mergeCell ref="C26:E26"/>
    <mergeCell ref="C27:E27"/>
    <mergeCell ref="B12:B14"/>
    <mergeCell ref="A12:A14"/>
    <mergeCell ref="A9:I9"/>
    <mergeCell ref="A23:F23"/>
    <mergeCell ref="A24:A31"/>
    <mergeCell ref="B24:B31"/>
    <mergeCell ref="G5:I5"/>
    <mergeCell ref="A6:B7"/>
    <mergeCell ref="C6:E6"/>
    <mergeCell ref="G6:I6"/>
    <mergeCell ref="C7:E7"/>
    <mergeCell ref="G7:I7"/>
    <mergeCell ref="D12:D14"/>
    <mergeCell ref="E12:E14"/>
    <mergeCell ref="H53:H54"/>
    <mergeCell ref="I51:I52"/>
    <mergeCell ref="I53:I54"/>
    <mergeCell ref="A69:I69"/>
    <mergeCell ref="A60:I60"/>
    <mergeCell ref="A61:I61"/>
    <mergeCell ref="A64:A65"/>
    <mergeCell ref="B64:B65"/>
    <mergeCell ref="C65:E65"/>
    <mergeCell ref="C63:E63"/>
    <mergeCell ref="A59:F59"/>
    <mergeCell ref="A51:A54"/>
    <mergeCell ref="B51:B54"/>
    <mergeCell ref="C56:E56"/>
    <mergeCell ref="I70:I71"/>
    <mergeCell ref="D70:F70"/>
    <mergeCell ref="A70:A71"/>
    <mergeCell ref="B70:B71"/>
    <mergeCell ref="C70:C71"/>
    <mergeCell ref="G70:G71"/>
    <mergeCell ref="A72:A74"/>
    <mergeCell ref="A93:F93"/>
    <mergeCell ref="A75:F75"/>
    <mergeCell ref="A80:F80"/>
    <mergeCell ref="A84:F84"/>
    <mergeCell ref="A88:F88"/>
    <mergeCell ref="A91:F91"/>
    <mergeCell ref="A85:A87"/>
    <mergeCell ref="B85:B87"/>
    <mergeCell ref="A89:A90"/>
    <mergeCell ref="B89:B90"/>
    <mergeCell ref="A76:A79"/>
    <mergeCell ref="B76:B79"/>
    <mergeCell ref="A81:A83"/>
    <mergeCell ref="B81:B83"/>
  </mergeCells>
  <pageMargins left="0.23622047244094491" right="0.23622047244094491" top="0.39370078740157483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Kulikowska Monika</cp:lastModifiedBy>
  <cp:lastPrinted>2019-02-15T10:47:13Z</cp:lastPrinted>
  <dcterms:created xsi:type="dcterms:W3CDTF">2015-09-28T11:49:28Z</dcterms:created>
  <dcterms:modified xsi:type="dcterms:W3CDTF">2019-02-15T12:08:58Z</dcterms:modified>
</cp:coreProperties>
</file>