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76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3" i="1" l="1"/>
  <c r="E23" i="1"/>
  <c r="F13" i="1"/>
  <c r="G13" i="1" s="1"/>
  <c r="F21" i="1"/>
  <c r="G21" i="1" s="1"/>
  <c r="F20" i="1"/>
  <c r="H20" i="1" s="1"/>
  <c r="F19" i="1"/>
  <c r="G19" i="1" s="1"/>
  <c r="F18" i="1"/>
  <c r="G18" i="1" s="1"/>
  <c r="F17" i="1"/>
  <c r="G17" i="1" s="1"/>
  <c r="F16" i="1"/>
  <c r="H16" i="1" s="1"/>
  <c r="F15" i="1"/>
  <c r="H15" i="1" s="1"/>
  <c r="F12" i="1"/>
  <c r="G12" i="1" s="1"/>
  <c r="F9" i="1"/>
  <c r="G9" i="1" s="1"/>
  <c r="F8" i="1"/>
  <c r="G8" i="1" s="1"/>
  <c r="F7" i="1"/>
  <c r="G7" i="1" s="1"/>
  <c r="F6" i="1"/>
  <c r="G6" i="1" s="1"/>
  <c r="F5" i="1"/>
  <c r="G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H23" i="1" l="1"/>
  <c r="G23" i="1"/>
  <c r="F23" i="1"/>
</calcChain>
</file>

<file path=xl/sharedStrings.xml><?xml version="1.0" encoding="utf-8"?>
<sst xmlns="http://schemas.openxmlformats.org/spreadsheetml/2006/main" count="66" uniqueCount="59">
  <si>
    <t>nr oferty</t>
  </si>
  <si>
    <t>kwota wnioskowana</t>
  </si>
  <si>
    <t>kwota przyznana</t>
  </si>
  <si>
    <t xml:space="preserve">nazwa ngo </t>
  </si>
  <si>
    <t>poniżej progu</t>
  </si>
  <si>
    <t>RAZEM</t>
  </si>
  <si>
    <t>RdR</t>
  </si>
  <si>
    <t>WPPU</t>
  </si>
  <si>
    <t>nazwa zadania</t>
  </si>
  <si>
    <t>punktacja</t>
  </si>
  <si>
    <t xml:space="preserve">Fundacja resocjalizacji i readaptacji społecznej TULIPAN </t>
  </si>
  <si>
    <t xml:space="preserve">Borneński Uniwersytet Trzeciego Wieku w Bornem Sulinowie  </t>
  </si>
  <si>
    <t>Stowarzyszenie użytkowników psychiatrycznej opieki zdrowotnej oraz ich rodzin i przyjaciół FENIKS</t>
  </si>
  <si>
    <t>Wodne Ochotnicze Pogotowie Ratunkowe Województwa Zachodniopomorskiego</t>
  </si>
  <si>
    <t>Stowarzyszenie Wolontariuszy DADU policjanci</t>
  </si>
  <si>
    <r>
      <t xml:space="preserve">Stowarzyszenie Wolontariuszy DADU </t>
    </r>
    <r>
      <rPr>
        <i/>
        <sz val="11"/>
        <color theme="1"/>
        <rFont val="Myriad Pro"/>
        <family val="2"/>
      </rPr>
      <t>MAM WIEDZĘ</t>
    </r>
  </si>
  <si>
    <t xml:space="preserve">Stowarzyszenie równość na fali </t>
  </si>
  <si>
    <t xml:space="preserve">Fundacja Droga Lotha </t>
  </si>
  <si>
    <t>Fundacja Droga  Lotha</t>
  </si>
  <si>
    <t>Stowarzyszenie MONAR Ośrodek Leczenia Terapii i Rehabilitacji Uzależnień w Grabowie</t>
  </si>
  <si>
    <t xml:space="preserve">Stowarzyszenie MONAR Ośrodek Leczenia Terapii i Rehabilitacji Uzależnień w Grabowie </t>
  </si>
  <si>
    <t>Stowarzyszenie Profilaktyki i Terapii MŁODZI-MŁODYM</t>
  </si>
  <si>
    <t>Zachodniopomrska Fundacja Pomocy Rodzinie TĘCZA SERC  oraz Stowarzyszenie Progressum</t>
  </si>
  <si>
    <t>Caritas Archidiecezji Szczecińsko- Kamieńskiej</t>
  </si>
  <si>
    <t>Stowarzyszenie Solidarni Plus Ośrodek Rehabilitacyjno-Postresocjalizacyjny w Darżewie</t>
  </si>
  <si>
    <t>Stowarzyszenie Kropka Wolni od uzależnień</t>
  </si>
  <si>
    <t>Stowarzyszenie MONAR Poradnia Profilaktyczno-Konsultacyjna w Szczecinie</t>
  </si>
  <si>
    <t>Zachodniopomorski Oddział Towarzystwa Rodzin i Przyjaciół Dzieci UzależnionychPowrót z U</t>
  </si>
  <si>
    <t>117 pkt 73,12%</t>
  </si>
  <si>
    <t>110 pkt 68,75%</t>
  </si>
  <si>
    <t>116 pkt     72,5 %</t>
  </si>
  <si>
    <t>137 pkt 85,62%</t>
  </si>
  <si>
    <t>127 pkt 79,37%</t>
  </si>
  <si>
    <t>106 pkt 66,25%</t>
  </si>
  <si>
    <t>112 pkt     70%</t>
  </si>
  <si>
    <t>125 pkt 78,12%</t>
  </si>
  <si>
    <t>115 pkt 71,87%</t>
  </si>
  <si>
    <t>94 pkt 67,14%</t>
  </si>
  <si>
    <t>142 pkt 88,75%</t>
  </si>
  <si>
    <t>odrzucenie formalne</t>
  </si>
  <si>
    <t>Daj im nowe oczy, aby ujrzeli życie wolne od uzależnień</t>
  </si>
  <si>
    <t xml:space="preserve"> 
Trzeźwość nad wodą
</t>
  </si>
  <si>
    <t>Szkolenie dla funkcjonariuszy policji „Wiem, reaguję, pomagam”</t>
  </si>
  <si>
    <t>Świadome (samo)leczenie</t>
  </si>
  <si>
    <t>Cykl zajęć edukacyjnych dla rodzin pacjentów ośrodka MONAR w Grabowie przebywających na terapii</t>
  </si>
  <si>
    <t xml:space="preserve">Podstawy edukacji ekonomicznej dla pacjentów ośrodka MONAR w Grabowie </t>
  </si>
  <si>
    <t>Wspólnie do celu</t>
  </si>
  <si>
    <t>Prowadzenie edukacji społecznej na temat FASD/FAS  - Przygotowanie i realizacja kampanii dotyczącej zagrożeń wynikających z picia alkoholu w czasie ciąży FASD/FAS</t>
  </si>
  <si>
    <t xml:space="preserve">Organizacja i prowadzenie Grupy Psychoedukacyjnej dla osób bezdomnych, pijących ryzykownie, szkodliwie i uzależnionych od alkoholu. Wykłady, prelekcje i zajęcia warsztatowe </t>
  </si>
  <si>
    <t xml:space="preserve">Zwalczanie narkomanii: Dobra strategia – skuteczna profilaktyka
Cel strategiczny 3: Ograniczenie zjawiska zażywania substancji psychoaktywnych przez dzieci i młodzież
Cel cząstkowy 3.1: Zwiększenie jakości i dostępności programów profilaktycznych z zakresu uzależnień 
Działanie: 
3.1.1. Szkolenie pracowników instytucji zajmujących się: edukacją, pomocą społeczną, wymiarem sprawiedliwości, pracujących z dziećmi i młodzieżą w zakresie strategii profilaktycznych
</t>
  </si>
  <si>
    <t xml:space="preserve">Szkolenie pracowników instytucji zajmujących się edukacją, pomocą społeczną, wymiarem sprawiedliwości, pracujących z dziećmi i młodzieżą w zakresie strategii profilaktycznych 
„Szkoła dla Rodziców i wychowawców” – warsztaty psychoedukacyjne dla pracowników służb pomocowych 
</t>
  </si>
  <si>
    <t>Stawiamy na rodzinę</t>
  </si>
  <si>
    <t xml:space="preserve">3.3 Zmniejszenie liczby młodzieży eksperymentującej z substancjami psychoaktywnymi oraz zachowującej się ryzykownie
3.3.2 Realizacja działań mających na celu udzielenie pomocy i wsparcia rodzicom, których dzieci zażywają substancje psychoaktywne
</t>
  </si>
  <si>
    <t>"Czysty talnet"</t>
  </si>
  <si>
    <t xml:space="preserve">
„Z filmem ku trzeźwości – program systemowego wsparcia dla osób z uzależnieniem z współwystępującymi zaburzeniami psychicznymi, niepełnosprawnością ruchową i intelektualną dla trzech powiatów województwa zachodniopomorskiego”
</t>
  </si>
  <si>
    <t>Mam wiedzę, żyję bardziej świadomie - edycja 2018</t>
  </si>
  <si>
    <t>Nałogi - droga donikąd</t>
  </si>
  <si>
    <t>"Nie" dla uzywek</t>
  </si>
  <si>
    <t>Żyję świadomie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</si>
</sst>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Myriad Pro"/>
      <family val="2"/>
    </font>
    <font>
      <b/>
      <sz val="11"/>
      <color theme="1"/>
      <name val="Myriad Pro"/>
      <family val="2"/>
    </font>
    <font>
      <i/>
      <sz val="11"/>
      <color theme="1"/>
      <name val="Myriad Pro"/>
      <family val="2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" fontId="1" fillId="0" borderId="2" xfId="0" applyNumberFormat="1" applyFont="1" applyBorder="1"/>
    <xf numFmtId="0" fontId="1" fillId="0" borderId="4" xfId="0" applyFont="1" applyBorder="1"/>
    <xf numFmtId="0" fontId="2" fillId="0" borderId="6" xfId="0" applyFont="1" applyBorder="1" applyAlignment="1">
      <alignment horizontal="center" vertical="top" wrapText="1"/>
    </xf>
    <xf numFmtId="4" fontId="1" fillId="0" borderId="7" xfId="0" applyNumberFormat="1" applyFont="1" applyBorder="1"/>
    <xf numFmtId="4" fontId="1" fillId="0" borderId="8" xfId="0" applyNumberFormat="1" applyFont="1" applyBorder="1"/>
    <xf numFmtId="4" fontId="2" fillId="0" borderId="5" xfId="0" applyNumberFormat="1" applyFont="1" applyBorder="1"/>
    <xf numFmtId="0" fontId="2" fillId="2" borderId="4" xfId="0" applyFont="1" applyFill="1" applyBorder="1" applyAlignment="1">
      <alignment horizontal="center" vertical="top" wrapText="1"/>
    </xf>
    <xf numFmtId="4" fontId="1" fillId="2" borderId="4" xfId="0" applyNumberFormat="1" applyFont="1" applyFill="1" applyBorder="1"/>
    <xf numFmtId="4" fontId="2" fillId="2" borderId="4" xfId="0" applyNumberFormat="1" applyFont="1" applyFill="1" applyBorder="1"/>
    <xf numFmtId="0" fontId="2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/>
    <xf numFmtId="4" fontId="1" fillId="3" borderId="1" xfId="0" applyNumberFormat="1" applyFont="1" applyFill="1" applyBorder="1" applyAlignment="1"/>
    <xf numFmtId="4" fontId="2" fillId="3" borderId="1" xfId="0" applyNumberFormat="1" applyFont="1" applyFill="1" applyBorder="1"/>
    <xf numFmtId="0" fontId="1" fillId="4" borderId="1" xfId="0" applyFont="1" applyFill="1" applyBorder="1"/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justify" vertical="top" wrapText="1" readingOrder="1"/>
    </xf>
    <xf numFmtId="0" fontId="4" fillId="0" borderId="1" xfId="0" applyFont="1" applyBorder="1" applyAlignment="1">
      <alignment horizontal="justify" vertical="top" wrapText="1" readingOrder="1"/>
    </xf>
    <xf numFmtId="0" fontId="1" fillId="4" borderId="1" xfId="0" applyFont="1" applyFill="1" applyBorder="1" applyAlignment="1">
      <alignment horizontal="justify" vertical="top" wrapText="1" readingOrder="1"/>
    </xf>
    <xf numFmtId="0" fontId="4" fillId="0" borderId="0" xfId="0" applyFont="1" applyAlignment="1">
      <alignment horizontal="justify" vertical="top" readingOrder="1"/>
    </xf>
    <xf numFmtId="4" fontId="1" fillId="4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0" xfId="0" applyFont="1" applyBorder="1" applyAlignment="1"/>
    <xf numFmtId="0" fontId="0" fillId="0" borderId="3" xfId="0" applyBorder="1" applyAlignment="1"/>
    <xf numFmtId="0" fontId="0" fillId="0" borderId="4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activeCell="C14" sqref="C14"/>
    </sheetView>
  </sheetViews>
  <sheetFormatPr defaultRowHeight="15" x14ac:dyDescent="0.25"/>
  <cols>
    <col min="1" max="1" width="8" style="2" customWidth="1"/>
    <col min="2" max="2" width="34.140625" style="2" customWidth="1"/>
    <col min="3" max="3" width="37.42578125" style="2" customWidth="1"/>
    <col min="4" max="4" width="11.42578125" style="2" customWidth="1"/>
    <col min="5" max="5" width="15" style="2" customWidth="1"/>
    <col min="6" max="6" width="13.85546875" style="2" customWidth="1"/>
    <col min="7" max="7" width="13.5703125" style="2" customWidth="1"/>
    <col min="8" max="8" width="9.85546875" style="2" bestFit="1" customWidth="1"/>
    <col min="9" max="16384" width="9.140625" style="2"/>
  </cols>
  <sheetData>
    <row r="1" spans="1:8" ht="15.75" thickBot="1" x14ac:dyDescent="0.3"/>
    <row r="2" spans="1:8" ht="34.5" customHeight="1" x14ac:dyDescent="0.25">
      <c r="A2" s="3" t="s">
        <v>0</v>
      </c>
      <c r="B2" s="3" t="s">
        <v>3</v>
      </c>
      <c r="C2" s="4" t="s">
        <v>8</v>
      </c>
      <c r="D2" s="4" t="s">
        <v>9</v>
      </c>
      <c r="E2" s="4" t="s">
        <v>1</v>
      </c>
      <c r="F2" s="7" t="s">
        <v>2</v>
      </c>
      <c r="G2" s="11" t="s">
        <v>7</v>
      </c>
      <c r="H2" s="14" t="s">
        <v>6</v>
      </c>
    </row>
    <row r="3" spans="1:8" ht="30" x14ac:dyDescent="0.25">
      <c r="A3" s="1">
        <v>1</v>
      </c>
      <c r="B3" s="20" t="s">
        <v>10</v>
      </c>
      <c r="C3" s="21" t="s">
        <v>53</v>
      </c>
      <c r="D3" s="19" t="s">
        <v>28</v>
      </c>
      <c r="E3" s="5">
        <v>34600</v>
      </c>
      <c r="F3" s="8">
        <v>34600</v>
      </c>
      <c r="G3" s="12">
        <f>F3</f>
        <v>34600</v>
      </c>
      <c r="H3" s="1"/>
    </row>
    <row r="4" spans="1:8" ht="30" customHeight="1" x14ac:dyDescent="0.25">
      <c r="A4" s="18">
        <f>A3+1</f>
        <v>2</v>
      </c>
      <c r="B4" s="22" t="s">
        <v>11</v>
      </c>
      <c r="C4" s="21" t="s">
        <v>40</v>
      </c>
      <c r="D4" s="24" t="s">
        <v>39</v>
      </c>
      <c r="E4" s="25"/>
      <c r="F4" s="25"/>
      <c r="G4" s="25"/>
      <c r="H4" s="26"/>
    </row>
    <row r="5" spans="1:8" ht="173.25" customHeight="1" x14ac:dyDescent="0.25">
      <c r="A5" s="1">
        <f t="shared" ref="A5:A21" si="0">A4+1</f>
        <v>3</v>
      </c>
      <c r="B5" s="20" t="s">
        <v>12</v>
      </c>
      <c r="C5" s="20" t="s">
        <v>54</v>
      </c>
      <c r="D5" s="19" t="s">
        <v>29</v>
      </c>
      <c r="E5" s="5">
        <v>30282.36</v>
      </c>
      <c r="F5" s="8">
        <f>E5-800</f>
        <v>29482.36</v>
      </c>
      <c r="G5" s="12">
        <f>F5</f>
        <v>29482.36</v>
      </c>
      <c r="H5" s="1"/>
    </row>
    <row r="6" spans="1:8" ht="45" x14ac:dyDescent="0.25">
      <c r="A6" s="1">
        <f t="shared" si="0"/>
        <v>4</v>
      </c>
      <c r="B6" s="20" t="s">
        <v>13</v>
      </c>
      <c r="C6" s="20" t="s">
        <v>41</v>
      </c>
      <c r="D6" s="19" t="s">
        <v>30</v>
      </c>
      <c r="E6" s="5">
        <v>35258</v>
      </c>
      <c r="F6" s="8">
        <f>E6-2600</f>
        <v>32658</v>
      </c>
      <c r="G6" s="12">
        <f>F6</f>
        <v>32658</v>
      </c>
      <c r="H6" s="1"/>
    </row>
    <row r="7" spans="1:8" ht="30" x14ac:dyDescent="0.25">
      <c r="A7" s="1">
        <f t="shared" si="0"/>
        <v>5</v>
      </c>
      <c r="B7" s="20" t="s">
        <v>14</v>
      </c>
      <c r="C7" s="20" t="s">
        <v>42</v>
      </c>
      <c r="D7" s="19" t="s">
        <v>31</v>
      </c>
      <c r="E7" s="5">
        <v>13540</v>
      </c>
      <c r="F7" s="8">
        <f>E7-120</f>
        <v>13420</v>
      </c>
      <c r="G7" s="12">
        <f>F7</f>
        <v>13420</v>
      </c>
      <c r="H7" s="1"/>
    </row>
    <row r="8" spans="1:8" ht="30" x14ac:dyDescent="0.25">
      <c r="A8" s="1">
        <f t="shared" si="0"/>
        <v>6</v>
      </c>
      <c r="B8" s="20" t="s">
        <v>15</v>
      </c>
      <c r="C8" s="20" t="s">
        <v>55</v>
      </c>
      <c r="D8" s="19" t="s">
        <v>32</v>
      </c>
      <c r="E8" s="5">
        <v>28785</v>
      </c>
      <c r="F8" s="8">
        <f>E8</f>
        <v>28785</v>
      </c>
      <c r="G8" s="12">
        <f>F8</f>
        <v>28785</v>
      </c>
      <c r="H8" s="1"/>
    </row>
    <row r="9" spans="1:8" ht="30" x14ac:dyDescent="0.25">
      <c r="A9" s="1">
        <f t="shared" si="0"/>
        <v>7</v>
      </c>
      <c r="B9" s="20" t="s">
        <v>16</v>
      </c>
      <c r="C9" s="20" t="s">
        <v>43</v>
      </c>
      <c r="D9" s="19" t="s">
        <v>33</v>
      </c>
      <c r="E9" s="5">
        <v>40000</v>
      </c>
      <c r="F9" s="8">
        <f>E9-1000</f>
        <v>39000</v>
      </c>
      <c r="G9" s="12">
        <f>F9</f>
        <v>39000</v>
      </c>
      <c r="H9" s="1"/>
    </row>
    <row r="10" spans="1:8" x14ac:dyDescent="0.25">
      <c r="A10" s="18">
        <f t="shared" si="0"/>
        <v>8</v>
      </c>
      <c r="B10" s="22" t="s">
        <v>17</v>
      </c>
      <c r="C10" s="22" t="s">
        <v>56</v>
      </c>
      <c r="D10" s="27" t="s">
        <v>39</v>
      </c>
      <c r="E10" s="25"/>
      <c r="F10" s="25"/>
      <c r="G10" s="25"/>
      <c r="H10" s="26"/>
    </row>
    <row r="11" spans="1:8" x14ac:dyDescent="0.25">
      <c r="A11" s="18">
        <f t="shared" si="0"/>
        <v>9</v>
      </c>
      <c r="B11" s="22" t="s">
        <v>18</v>
      </c>
      <c r="C11" s="22" t="s">
        <v>57</v>
      </c>
      <c r="D11" s="27" t="s">
        <v>39</v>
      </c>
      <c r="E11" s="25"/>
      <c r="F11" s="25"/>
      <c r="G11" s="25"/>
      <c r="H11" s="26"/>
    </row>
    <row r="12" spans="1:8" ht="45" x14ac:dyDescent="0.25">
      <c r="A12" s="1">
        <f>A11+1</f>
        <v>10</v>
      </c>
      <c r="B12" s="20" t="s">
        <v>19</v>
      </c>
      <c r="C12" s="20" t="s">
        <v>44</v>
      </c>
      <c r="D12" s="19" t="s">
        <v>34</v>
      </c>
      <c r="E12" s="5">
        <v>11300</v>
      </c>
      <c r="F12" s="8">
        <f>E12-3000-900</f>
        <v>7400</v>
      </c>
      <c r="G12" s="12">
        <f>F12</f>
        <v>7400</v>
      </c>
      <c r="H12" s="1"/>
    </row>
    <row r="13" spans="1:8" ht="48.75" customHeight="1" x14ac:dyDescent="0.25">
      <c r="A13" s="1">
        <f t="shared" si="0"/>
        <v>11</v>
      </c>
      <c r="B13" s="20" t="s">
        <v>20</v>
      </c>
      <c r="C13" s="23" t="s">
        <v>45</v>
      </c>
      <c r="D13" s="19" t="s">
        <v>30</v>
      </c>
      <c r="E13" s="5">
        <v>8500</v>
      </c>
      <c r="F13" s="8">
        <f>E13</f>
        <v>8500</v>
      </c>
      <c r="G13" s="12">
        <f>F13</f>
        <v>8500</v>
      </c>
      <c r="H13" s="1"/>
    </row>
    <row r="14" spans="1:8" ht="30" x14ac:dyDescent="0.25">
      <c r="A14" s="18">
        <f>A13+1</f>
        <v>12</v>
      </c>
      <c r="B14" s="22" t="s">
        <v>21</v>
      </c>
      <c r="C14" s="22" t="s">
        <v>58</v>
      </c>
      <c r="D14" s="24" t="s">
        <v>4</v>
      </c>
      <c r="E14" s="25"/>
      <c r="F14" s="25"/>
      <c r="G14" s="25"/>
      <c r="H14" s="26"/>
    </row>
    <row r="15" spans="1:8" ht="30" x14ac:dyDescent="0.25">
      <c r="A15" s="1">
        <f t="shared" si="0"/>
        <v>13</v>
      </c>
      <c r="B15" s="20" t="s">
        <v>21</v>
      </c>
      <c r="C15" s="20" t="s">
        <v>46</v>
      </c>
      <c r="D15" s="19" t="s">
        <v>30</v>
      </c>
      <c r="E15" s="5">
        <v>18500</v>
      </c>
      <c r="F15" s="8">
        <f>E15</f>
        <v>18500</v>
      </c>
      <c r="G15" s="6"/>
      <c r="H15" s="15">
        <f>F15</f>
        <v>18500</v>
      </c>
    </row>
    <row r="16" spans="1:8" ht="75" x14ac:dyDescent="0.25">
      <c r="A16" s="1">
        <f t="shared" si="0"/>
        <v>14</v>
      </c>
      <c r="B16" s="20" t="s">
        <v>22</v>
      </c>
      <c r="C16" s="20" t="s">
        <v>47</v>
      </c>
      <c r="D16" s="19" t="s">
        <v>35</v>
      </c>
      <c r="E16" s="5">
        <v>26040</v>
      </c>
      <c r="F16" s="8">
        <f>E16</f>
        <v>26040</v>
      </c>
      <c r="G16" s="6"/>
      <c r="H16" s="15">
        <f>F16</f>
        <v>26040</v>
      </c>
    </row>
    <row r="17" spans="1:8" ht="90" x14ac:dyDescent="0.25">
      <c r="A17" s="1">
        <f t="shared" si="0"/>
        <v>15</v>
      </c>
      <c r="B17" s="20" t="s">
        <v>23</v>
      </c>
      <c r="C17" s="20" t="s">
        <v>48</v>
      </c>
      <c r="D17" s="19" t="s">
        <v>36</v>
      </c>
      <c r="E17" s="5">
        <v>10240</v>
      </c>
      <c r="F17" s="8">
        <f>E17</f>
        <v>10240</v>
      </c>
      <c r="G17" s="12">
        <f>F17</f>
        <v>10240</v>
      </c>
      <c r="H17" s="1"/>
    </row>
    <row r="18" spans="1:8" ht="240" x14ac:dyDescent="0.25">
      <c r="A18" s="1">
        <f t="shared" si="0"/>
        <v>16</v>
      </c>
      <c r="B18" s="20" t="s">
        <v>24</v>
      </c>
      <c r="C18" s="20" t="s">
        <v>49</v>
      </c>
      <c r="D18" s="19" t="s">
        <v>29</v>
      </c>
      <c r="E18" s="5">
        <v>19700</v>
      </c>
      <c r="F18" s="8">
        <f>E18-3600-1200</f>
        <v>14900</v>
      </c>
      <c r="G18" s="12">
        <f>F18</f>
        <v>14900</v>
      </c>
      <c r="H18" s="1"/>
    </row>
    <row r="19" spans="1:8" ht="135" x14ac:dyDescent="0.25">
      <c r="A19" s="1">
        <f t="shared" si="0"/>
        <v>17</v>
      </c>
      <c r="B19" s="20" t="s">
        <v>25</v>
      </c>
      <c r="C19" s="20" t="s">
        <v>50</v>
      </c>
      <c r="D19" s="19" t="s">
        <v>37</v>
      </c>
      <c r="E19" s="5">
        <v>6450</v>
      </c>
      <c r="F19" s="8">
        <f>E19</f>
        <v>6450</v>
      </c>
      <c r="G19" s="12">
        <f>F19</f>
        <v>6450</v>
      </c>
      <c r="H19" s="1"/>
    </row>
    <row r="20" spans="1:8" ht="45" x14ac:dyDescent="0.25">
      <c r="A20" s="1">
        <f t="shared" si="0"/>
        <v>18</v>
      </c>
      <c r="B20" s="20" t="s">
        <v>26</v>
      </c>
      <c r="C20" s="23" t="s">
        <v>51</v>
      </c>
      <c r="D20" s="19" t="s">
        <v>38</v>
      </c>
      <c r="E20" s="5">
        <v>13600</v>
      </c>
      <c r="F20" s="8">
        <f>E20</f>
        <v>13600</v>
      </c>
      <c r="G20" s="6"/>
      <c r="H20" s="15">
        <f>F20</f>
        <v>13600</v>
      </c>
    </row>
    <row r="21" spans="1:8" ht="135.75" thickBot="1" x14ac:dyDescent="0.3">
      <c r="A21" s="1">
        <f t="shared" si="0"/>
        <v>19</v>
      </c>
      <c r="B21" s="20" t="s">
        <v>27</v>
      </c>
      <c r="C21" s="20" t="s">
        <v>52</v>
      </c>
      <c r="D21" s="19" t="s">
        <v>28</v>
      </c>
      <c r="E21" s="5">
        <v>65800</v>
      </c>
      <c r="F21" s="9">
        <f>E21-2000</f>
        <v>63800</v>
      </c>
      <c r="G21" s="12">
        <f>F21-H21</f>
        <v>51940</v>
      </c>
      <c r="H21" s="16">
        <v>11860</v>
      </c>
    </row>
    <row r="22" spans="1:8" ht="15.75" thickBot="1" x14ac:dyDescent="0.3">
      <c r="A22" s="30"/>
      <c r="B22" s="31"/>
      <c r="C22" s="31"/>
      <c r="D22" s="31"/>
      <c r="E22" s="31"/>
      <c r="F22" s="32"/>
      <c r="G22" s="33"/>
      <c r="H22" s="34"/>
    </row>
    <row r="23" spans="1:8" ht="15.75" thickBot="1" x14ac:dyDescent="0.3">
      <c r="C23" s="28" t="s">
        <v>5</v>
      </c>
      <c r="D23" s="29"/>
      <c r="E23" s="5">
        <f>SUM(E15:E21)+SUM(E12:E13)+SUM(E5:E9)+SUM(E3)</f>
        <v>362595.36</v>
      </c>
      <c r="F23" s="10">
        <f>SUM(F3:F22)</f>
        <v>347375.35999999999</v>
      </c>
      <c r="G23" s="13">
        <f>SUM(G3:G21)</f>
        <v>277375.35999999999</v>
      </c>
      <c r="H23" s="17">
        <f>SUM(H15:H21)</f>
        <v>70000</v>
      </c>
    </row>
  </sheetData>
  <mergeCells count="6">
    <mergeCell ref="D4:H4"/>
    <mergeCell ref="D10:H10"/>
    <mergeCell ref="D11:H11"/>
    <mergeCell ref="D14:H14"/>
    <mergeCell ref="C23:D23"/>
    <mergeCell ref="A22:H22"/>
  </mergeCells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Województwa Zachodniopomorskiego</dc:creator>
  <cp:lastModifiedBy>Użytkownik systemu Windows</cp:lastModifiedBy>
  <cp:lastPrinted>2018-03-09T07:10:38Z</cp:lastPrinted>
  <dcterms:created xsi:type="dcterms:W3CDTF">2018-03-05T07:41:18Z</dcterms:created>
  <dcterms:modified xsi:type="dcterms:W3CDTF">2018-03-09T07:11:28Z</dcterms:modified>
</cp:coreProperties>
</file>