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0" windowWidth="20115" windowHeight="7695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  <sheet name="Arkusz2" sheetId="15" r:id="rId7"/>
  </sheets>
  <definedNames>
    <definedName name="_xlnm._FilterDatabase" localSheetId="5" hidden="1">'1'!$A$14:$I$15</definedName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'1'!$A$1:$K$15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I15" i="5" l="1"/>
  <c r="J43" i="8" l="1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<sst xmlns="http://schemas.openxmlformats.org/spreadsheetml/2006/main" count="2967" uniqueCount="574">
  <si>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</si>
  <si>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</si>
  <si>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</si>
  <si>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</si>
  <si>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</si>
  <si>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</si>
  <si>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</si>
  <si>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</si>
  <si>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</si>
  <si>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</si>
  <si>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</si>
  <si>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</si>
  <si>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</si>
  <si>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</si>
  <si>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</si>
  <si>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</si>
  <si>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</si>
  <si>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</si>
  <si>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</si>
  <si>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</si>
  <si>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</si>
  <si>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</si>
  <si>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</si>
  <si>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</si>
  <si>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</si>
  <si>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</si>
  <si>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</si>
  <si>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</si>
  <si>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</si>
  <si>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</si>
  <si>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</si>
  <si>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</si>
  <si>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</si>
  <si>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</si>
  <si>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</si>
  <si>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</si>
  <si>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</si>
  <si>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</si>
  <si>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</si>
  <si>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</si>
  <si>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</si>
  <si>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</si>
  <si>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</si>
  <si>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</si>
  <si>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</si>
  <si>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</si>
  <si>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</si>
  <si>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</si>
  <si>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</si>
  <si>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</si>
  <si>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</si>
  <si>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</si>
  <si>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</si>
  <si>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</si>
  <si>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</si>
  <si>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</si>
  <si>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</si>
  <si>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</si>
  <si>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</si>
  <si>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</si>
  <si>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</si>
  <si>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</si>
  <si>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</si>
  <si>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</si>
  <si>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</si>
  <si>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</si>
  <si>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</si>
  <si>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</si>
  <si>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</si>
  <si>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</si>
  <si>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</si>
  <si>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</si>
  <si>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</si>
  <si>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</si>
  <si>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</si>
  <si>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</si>
  <si>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</si>
  <si>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</si>
  <si>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</si>
  <si>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</si>
  <si>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</si>
  <si>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</si>
  <si>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</si>
  <si>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</si>
  <si>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</si>
  <si>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</si>
  <si>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</si>
  <si>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</si>
  <si>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</si>
  <si>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</si>
  <si>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</si>
  <si>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</si>
  <si>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</si>
  <si>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</si>
  <si>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</si>
  <si>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</si>
  <si>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</si>
  <si>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</si>
  <si>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</si>
  <si>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</si>
  <si>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</si>
  <si>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</si>
  <si>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</si>
  <si>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</si>
  <si>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</si>
  <si>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</si>
  <si>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</si>
  <si>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</si>
  <si>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</si>
  <si>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</si>
  <si>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</si>
  <si>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</si>
  <si>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</si>
  <si>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</si>
  <si>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</si>
  <si>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</si>
  <si>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</si>
  <si>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</si>
  <si>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</si>
  <si>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</si>
  <si>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</si>
  <si>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</si>
  <si>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</si>
  <si>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</si>
  <si>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</si>
  <si>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</si>
  <si>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</si>
  <si>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</si>
  <si>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</si>
  <si>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</si>
  <si>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</si>
  <si>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</si>
  <si>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</si>
  <si>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</si>
  <si>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</si>
  <si>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</si>
  <si>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</si>
  <si>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</si>
  <si>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</si>
  <si>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</si>
  <si>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</si>
  <si>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</si>
  <si>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</si>
  <si>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</si>
  <si>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</si>
  <si>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</si>
  <si>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</si>
  <si>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</si>
  <si>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</si>
  <si>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</si>
  <si>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</si>
  <si>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</si>
  <si>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</si>
  <si>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</si>
  <si>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</si>
  <si>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</si>
  <si>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</si>
  <si>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</si>
  <si>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</si>
  <si>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</si>
  <si>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</si>
  <si>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</si>
  <si>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</si>
  <si>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</si>
  <si>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</si>
  <si>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</si>
  <si>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</si>
  <si>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</si>
  <si>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</si>
  <si>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</si>
  <si>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</si>
  <si>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</si>
  <si>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</si>
  <si>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</si>
  <si>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</si>
  <si>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</si>
  <si>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</si>
  <si>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</si>
  <si>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</si>
  <si>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</si>
  <si>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</si>
  <si>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</si>
  <si>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</si>
  <si>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</si>
  <si>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</si>
  <si>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</si>
  <si>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</si>
  <si>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</si>
  <si>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</si>
  <si>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</si>
  <si>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</si>
  <si>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</si>
  <si>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</si>
  <si>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</si>
  <si>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</si>
  <si>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</si>
  <si>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</si>
  <si>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</si>
  <si>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</si>
  <si>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</si>
  <si>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</si>
  <si>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</si>
  <si>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</si>
  <si>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</si>
  <si>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</si>
  <si>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</si>
  <si>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</si>
  <si>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</si>
  <si>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</si>
  <si>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</si>
  <si>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</si>
  <si>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</si>
  <si>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</si>
  <si>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</si>
  <si>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</si>
  <si>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</si>
  <si>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</si>
  <si>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</si>
  <si>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</si>
  <si>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</si>
  <si>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</si>
  <si>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</si>
  <si>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</si>
  <si>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</si>
  <si>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</si>
  <si>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</si>
  <si>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</si>
  <si>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</si>
  <si>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</si>
  <si>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</si>
  <si>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</si>
  <si>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</si>
  <si>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</si>
  <si>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</si>
  <si>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</si>
  <si>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</si>
  <si>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</si>
  <si>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</si>
  <si>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</si>
  <si>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</si>
  <si>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</si>
  <si>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</si>
  <si>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</si>
  <si>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</si>
  <si>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</si>
  <si>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</si>
  <si>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</si>
  <si>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</si>
  <si>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</si>
  <si>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</si>
  <si>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</si>
  <si>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</si>
  <si>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</si>
  <si>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</si>
  <si>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</si>
  <si>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</si>
  <si>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</si>
  <si>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</si>
  <si>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</si>
  <si>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</si>
  <si>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</si>
  <si>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</si>
  <si>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</si>
  <si>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</si>
  <si>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</si>
  <si>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</si>
  <si>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</si>
  <si>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</si>
  <si>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</si>
  <si>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</si>
  <si>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</si>
  <si>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</si>
  <si>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</si>
  <si>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</si>
  <si>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</si>
  <si>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</si>
  <si>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</si>
  <si>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</si>
  <si>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</si>
  <si>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</si>
  <si>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</si>
  <si>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</si>
  <si>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</si>
  <si>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</si>
  <si>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</si>
  <si>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</si>
  <si>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</si>
  <si>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</si>
  <si>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</si>
  <si>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</si>
  <si>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</si>
  <si>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</si>
  <si>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</si>
  <si>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</si>
  <si>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</si>
  <si>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</si>
  <si>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</si>
  <si>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</si>
  <si>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</si>
  <si>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</si>
  <si>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</si>
  <si>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</si>
  <si>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</si>
  <si>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</si>
  <si>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</si>
  <si>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</si>
  <si>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</si>
  <si>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</si>
  <si>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</si>
  <si>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</si>
  <si>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</si>
  <si>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</si>
  <si>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</si>
  <si>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</si>
  <si>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</si>
  <si>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</si>
  <si>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</si>
  <si>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</si>
  <si>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</si>
  <si>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</si>
  <si>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</si>
  <si>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</si>
  <si>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</si>
  <si>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</si>
  <si>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</si>
  <si>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</si>
  <si>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</si>
  <si>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</si>
  <si>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</si>
  <si>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</si>
  <si>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</si>
  <si>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</si>
  <si>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</si>
  <si>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</si>
  <si>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</si>
  <si>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</si>
  <si>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</si>
  <si>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</si>
  <si>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</si>
  <si>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</si>
  <si>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</si>
  <si>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</si>
  <si>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</si>
  <si>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</si>
  <si>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</si>
  <si>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</si>
  <si>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</si>
  <si>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</si>
  <si>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</si>
  <si>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</si>
  <si>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</si>
  <si>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</si>
  <si>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</si>
  <si>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</si>
  <si>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</si>
  <si>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</si>
  <si>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</si>
  <si>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</si>
  <si>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</si>
  <si>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</si>
  <si>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</si>
  <si>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</si>
  <si>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</si>
  <si>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</si>
  <si>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</si>
  <si>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</si>
  <si>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</si>
  <si>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</si>
  <si>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</si>
  <si>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</si>
  <si>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</si>
  <si>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</si>
  <si>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</si>
  <si>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</si>
  <si>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</si>
  <si>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</si>
  <si>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</si>
  <si>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</si>
  <si>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</si>
  <si>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</si>
  <si>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</si>
  <si>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</si>
  <si>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</si>
  <si>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</si>
  <si>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</si>
  <si>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</si>
  <si>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</si>
  <si>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</si>
  <si>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</si>
  <si>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</si>
  <si>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</si>
  <si>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</si>
  <si>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</si>
  <si>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</si>
  <si>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</si>
  <si>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</si>
  <si>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</si>
  <si>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</si>
  <si>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</si>
  <si>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</si>
  <si>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</si>
  <si>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</si>
  <si>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</si>
  <si>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</si>
  <si>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</si>
  <si>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</si>
  <si>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</si>
  <si>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</si>
  <si>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</si>
  <si>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</si>
  <si>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</si>
  <si>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</si>
  <si>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</si>
  <si>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</si>
  <si>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</si>
  <si>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</si>
  <si>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</si>
  <si>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</si>
  <si>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</si>
  <si>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</si>
  <si>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</si>
  <si>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</si>
  <si>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</si>
  <si>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</si>
  <si>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</si>
  <si>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</si>
  <si>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</si>
  <si>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</si>
  <si>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</si>
  <si>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</si>
  <si>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</si>
  <si>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</si>
  <si>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</si>
  <si>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</si>
  <si>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</si>
  <si>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</si>
  <si>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</si>
  <si>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</si>
  <si>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</si>
  <si>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</si>
  <si>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</si>
  <si>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</si>
  <si>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</si>
  <si>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</si>
  <si>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</si>
  <si>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</si>
  <si>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</si>
  <si>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</si>
  <si>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</si>
  <si>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</si>
  <si>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</si>
  <si>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</si>
  <si>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</si>
  <si>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</si>
  <si>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</si>
  <si>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</si>
  <si>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</si>
  <si>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</si>
  <si>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</si>
  <si>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</si>
  <si>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</si>
  <si>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</si>
  <si>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</si>
  <si>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</si>
  <si>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</si>
  <si>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</si>
  <si>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</si>
  <si>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</si>
  <si>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</si>
  <si>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</si>
  <si>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</si>
  <si>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</si>
  <si>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</si>
  <si>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</si>
  <si>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</si>
  <si>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</si>
  <si>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</si>
  <si>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</si>
  <si>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</si>
  <si>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</si>
  <si>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</si>
  <si>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</si>
  <si>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</si>
  <si>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</si>
  <si>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</si>
  <si>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</si>
  <si>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</si>
  <si>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</si>
  <si>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</si>
  <si>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</si>
  <si>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</si>
  <si>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</si>
  <si>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</si>
  <si>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</si>
  <si>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</si>
  <si>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</si>
  <si>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</si>
  <si>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</si>
  <si>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</si>
  <si>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</si>
  <si>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</si>
  <si>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</si>
  <si>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</si>
  <si>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</si>
  <si>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</si>
  <si>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</si>
  <si>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</si>
  <si>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</si>
  <si>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</si>
  <si>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</si>
  <si>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</si>
  <si>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</si>
  <si>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</si>
  <si>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</si>
  <si>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</si>
  <si>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</si>
  <si>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</si>
  <si>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</si>
  <si>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</si>
  <si>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</si>
  <si>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</si>
  <si>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</si>
  <si>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</si>
  <si>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</si>
  <si>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</si>
  <si>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</si>
  <si>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</si>
  <si>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</si>
  <si>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</si>
  <si>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</si>
  <si>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</si>
  <si>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</si>
  <si>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</si>
  <si>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</si>
  <si>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</si>
  <si>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</si>
  <si>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</si>
  <si>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</si>
  <si>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</si>
  <si>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</si>
  <si>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</si>
  <si>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</si>
  <si>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</si>
  <si>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</si>
  <si>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</si>
  <si>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</si>
  <si>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</si>
  <si>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</si>
  <si>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</si>
  <si>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</si>
  <si>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</si>
  <si>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</si>
  <si>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</si>
  <si>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</si>
  <si>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</si>
  <si>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</si>
  <si>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</si>
  <si>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</si>
  <si>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</si>
  <si>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</si>
  <si>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</si>
  <si>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</si>
  <si>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</si>
  <si>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</si>
  <si>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</si>
  <si>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</si>
  <si>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NUMER WNIOSKU O DOFINANSOWANIE</t>
  </si>
  <si>
    <t>LP.</t>
  </si>
  <si>
    <t>Wartość dofinansowania 
[zł]</t>
  </si>
  <si>
    <t>Całkowita kwota wydatków kwalifikowalnych 
[zł]</t>
  </si>
  <si>
    <t>Całkowita wartość projektu 
[zł]</t>
  </si>
  <si>
    <r>
      <rPr>
        <b/>
        <sz val="13"/>
        <rFont val="Arial"/>
        <family val="2"/>
        <charset val="238"/>
      </rPr>
      <t>Załącznik nr 1 do uchwały nr                                  Zarządu Województwa Zachodniopomorskiego z dnia                                                       2018 r.</t>
    </r>
    <r>
      <rPr>
        <sz val="12"/>
        <rFont val="Arial"/>
        <family val="2"/>
        <charset val="238"/>
      </rPr>
      <t xml:space="preserve">
</t>
    </r>
    <r>
      <rPr>
        <b/>
        <sz val="14"/>
        <rFont val="Arial"/>
        <family val="2"/>
        <charset val="238"/>
      </rPr>
      <t>LISTA PROJEKTÓW, KTÓRE SPEŁNIŁY KRYTERIA WYBORU I UZYSKAŁY WYMAGANĄ LICZBĘ PUNKTÓW 
Numer konkursu: RPZP.09.02.00-IZ.00-32-001/18
Oś priorytetowa 9 Infrastruktura publiczna
Działanie 9.2 Infrastruktura społeczna</t>
    </r>
    <r>
      <rPr>
        <sz val="12"/>
        <rFont val="Arial"/>
        <family val="2"/>
        <charset val="238"/>
      </rPr>
      <t xml:space="preserve">
</t>
    </r>
  </si>
  <si>
    <t>RPZP.09.02.00-32-0001/18</t>
  </si>
  <si>
    <t>Przebudowa budynku komunalnego w miejscowości Żukowo na mieszkania chronione wraz z jego wyposażeniem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</si>
</sst>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325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0" borderId="0" xfId="1" applyFont="1"/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9" borderId="0" xfId="1" applyFont="1" applyFill="1"/>
    <xf numFmtId="4" fontId="6" fillId="9" borderId="0" xfId="1" applyNumberFormat="1" applyFont="1" applyFill="1" applyAlignment="1">
      <alignment horizontal="center" vertical="center"/>
    </xf>
    <xf numFmtId="10" fontId="6" fillId="9" borderId="0" xfId="1" applyNumberFormat="1" applyFont="1" applyFill="1"/>
    <xf numFmtId="0" fontId="24" fillId="0" borderId="0" xfId="1" applyFont="1" applyBorder="1"/>
    <xf numFmtId="0" fontId="4" fillId="9" borderId="0" xfId="1" applyFont="1" applyFill="1"/>
    <xf numFmtId="0" fontId="36" fillId="12" borderId="1" xfId="0" applyFont="1" applyFill="1" applyBorder="1" applyAlignment="1">
      <alignment horizontal="center" vertical="center" wrapText="1"/>
    </xf>
    <xf numFmtId="0" fontId="35" fillId="9" borderId="1" xfId="32" applyFont="1" applyFill="1" applyBorder="1" applyAlignment="1">
      <alignment horizontal="center" vertical="center" wrapText="1"/>
    </xf>
    <xf numFmtId="0" fontId="34" fillId="9" borderId="1" xfId="32" applyFont="1" applyFill="1" applyBorder="1" applyAlignment="1">
      <alignment horizontal="center" vertical="center" wrapText="1"/>
    </xf>
    <xf numFmtId="0" fontId="38" fillId="9" borderId="1" xfId="32" applyFont="1" applyFill="1" applyBorder="1" applyAlignment="1">
      <alignment horizontal="center" vertical="center" wrapText="1"/>
    </xf>
    <xf numFmtId="4" fontId="34" fillId="9" borderId="1" xfId="32" applyNumberFormat="1" applyFont="1" applyFill="1" applyBorder="1" applyAlignment="1">
      <alignment horizontal="center" vertical="center" wrapText="1"/>
    </xf>
    <xf numFmtId="10" fontId="34" fillId="9" borderId="1" xfId="32" applyNumberFormat="1" applyFont="1" applyFill="1" applyBorder="1" applyAlignment="1">
      <alignment horizontal="center" vertical="center" wrapText="1"/>
    </xf>
    <xf numFmtId="0" fontId="35" fillId="12" borderId="1" xfId="32" applyFont="1" applyFill="1" applyBorder="1" applyAlignment="1">
      <alignment horizontal="center" vertical="center" wrapText="1"/>
    </xf>
    <xf numFmtId="4" fontId="36" fillId="12" borderId="1" xfId="0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/>
    </xf>
    <xf numFmtId="10" fontId="35" fillId="12" borderId="1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 vertical="top" wrapText="1"/>
    </xf>
    <xf numFmtId="0" fontId="33" fillId="9" borderId="0" xfId="1" applyFont="1" applyFill="1" applyAlignment="1">
      <alignment horizontal="center" vertical="top"/>
    </xf>
    <xf numFmtId="0" fontId="33" fillId="9" borderId="59" xfId="1" applyFont="1" applyFill="1" applyBorder="1" applyAlignment="1">
      <alignment horizontal="center" vertical="top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1627187</xdr:colOff>
      <xdr:row>2</xdr:row>
      <xdr:rowOff>39687</xdr:rowOff>
    </xdr:from>
    <xdr:to>
      <xdr:col>5</xdr:col>
      <xdr:colOff>1240234</xdr:colOff>
      <xdr:row>6</xdr:row>
      <xdr:rowOff>158750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7031" y="426640"/>
          <a:ext cx="7481094" cy="873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5"/>
  <cols>
    <col min="1" max="1" width="5.85546875" style="30" customWidth="1"/>
    <col min="2" max="2" width="24.42578125" style="30" customWidth="1"/>
    <col min="3" max="3" width="38.28515625" style="30" customWidth="1"/>
    <col min="4" max="4" width="26.5703125" style="30" customWidth="1"/>
    <col min="5" max="5" width="14.7109375" style="30" customWidth="1"/>
    <col min="6" max="6" width="19.85546875" style="13" hidden="1" customWidth="1"/>
    <col min="7" max="7" width="18" style="13" customWidth="1"/>
    <col min="8" max="8" width="18.7109375" style="30" customWidth="1"/>
    <col min="9" max="10" width="16.7109375" style="30" customWidth="1"/>
    <col min="11" max="11" width="21" style="30" customWidth="1"/>
    <col min="12" max="12" width="17.5703125" style="30" customWidth="1"/>
    <col min="13" max="13" width="17" style="30" customWidth="1"/>
    <col min="14" max="14" width="18.5703125" style="30" customWidth="1"/>
    <col min="15" max="15" width="12.85546875" style="30" customWidth="1"/>
    <col min="16" max="16" width="15.85546875" style="30" customWidth="1"/>
    <col min="17" max="17" width="19.140625" style="30" customWidth="1"/>
    <col min="18" max="18" width="31.5703125" style="30" customWidth="1"/>
    <col min="19" max="19" width="15.7109375" style="30" customWidth="1"/>
    <col min="20" max="24" width="13.5703125" style="30" customWidth="1"/>
    <col min="25" max="26" width="12.85546875" style="30" customWidth="1"/>
    <col min="27" max="27" width="13.42578125" style="30" customWidth="1"/>
    <col min="28" max="28" width="15.7109375" style="30" customWidth="1"/>
    <col min="29" max="30" width="14.7109375" style="30" customWidth="1"/>
    <col min="31" max="31" width="14.42578125" style="30" customWidth="1"/>
    <col min="32" max="32" width="13.140625" style="30" customWidth="1"/>
    <col min="33" max="34" width="13.7109375" style="30" customWidth="1"/>
    <col min="35" max="35" width="13.42578125" style="30" customWidth="1"/>
    <col min="36" max="36" width="15" style="30" customWidth="1"/>
    <col min="37" max="38" width="16" style="30" customWidth="1"/>
    <col min="39" max="39" width="12.7109375" style="30" customWidth="1"/>
    <col min="40" max="40" width="15.7109375" style="30" customWidth="1"/>
    <col min="41" max="42" width="14.7109375" style="30" customWidth="1"/>
    <col min="43" max="43" width="13.7109375" style="30" customWidth="1"/>
    <col min="44" max="44" width="11.85546875" style="30" customWidth="1"/>
    <col min="45" max="46" width="11" style="30" customWidth="1"/>
    <col min="47" max="47" width="10.42578125" style="30" customWidth="1"/>
    <col min="48" max="48" width="10.28515625" style="30" customWidth="1"/>
    <col min="49" max="50" width="14.28515625" style="30" customWidth="1"/>
    <col min="51" max="51" width="12" style="30" customWidth="1"/>
    <col min="52" max="52" width="13.42578125" style="30" customWidth="1"/>
    <col min="53" max="54" width="15.140625" style="30" customWidth="1"/>
    <col min="55" max="55" width="12.7109375" style="30" customWidth="1"/>
    <col min="56" max="56" width="15" style="30" customWidth="1"/>
    <col min="57" max="57" width="10.28515625" style="30" customWidth="1"/>
    <col min="58" max="58" width="9.140625" style="30" customWidth="1"/>
    <col min="59" max="60" width="10.28515625" style="30" customWidth="1"/>
    <col min="61" max="63" width="17.42578125" style="30" customWidth="1"/>
    <col min="64" max="64" width="19.28515625" style="30" customWidth="1"/>
    <col min="65" max="65" width="14.85546875" style="30" customWidth="1"/>
    <col min="66" max="66" width="21" style="30" customWidth="1"/>
    <col min="67" max="68" width="15.5703125" style="30" customWidth="1"/>
    <col min="69" max="69" width="14" style="30" customWidth="1"/>
    <col min="70" max="70" width="16.140625" style="30" customWidth="1"/>
    <col min="71" max="71" width="12" style="30" customWidth="1"/>
    <col min="72" max="72" width="13.28515625" style="30" customWidth="1"/>
    <col min="73" max="74" width="11.5703125" style="30" customWidth="1"/>
    <col min="75" max="75" width="9.140625" style="30" customWidth="1"/>
    <col min="76" max="77" width="10.85546875" style="30" customWidth="1"/>
    <col min="78" max="78" width="9.140625" style="30" customWidth="1"/>
    <col min="79" max="79" width="15.140625" style="30" customWidth="1"/>
    <col min="80" max="80" width="14.42578125" style="30" customWidth="1"/>
    <col min="81" max="82" width="12.42578125" style="30" customWidth="1"/>
    <col min="83" max="83" width="16.85546875" style="30" customWidth="1"/>
    <col min="84" max="84" width="17.5703125" style="30" customWidth="1"/>
    <col min="85" max="85" width="17.42578125" style="30" customWidth="1"/>
    <col min="86" max="86" width="22.42578125" style="30" customWidth="1"/>
    <col min="87" max="87" width="23.42578125" style="30" customWidth="1"/>
    <col min="88" max="88" width="17.85546875" style="30" customWidth="1"/>
    <col min="89" max="89" width="19.5703125" style="30" customWidth="1"/>
    <col min="90" max="90" width="23.5703125" style="30" customWidth="1"/>
    <col min="91" max="91" width="22.28515625" style="30" customWidth="1"/>
    <col min="92" max="92" width="22.85546875" style="30" customWidth="1"/>
    <col min="93" max="16384" width="9.140625" style="30"/>
  </cols>
  <sheetData>
    <row r="2" spans="1:92" ht="15.75" thickBot="1"/>
    <row r="3" spans="1:92" s="1" customFormat="1" ht="45" customHeight="1" thickBot="1">
      <c r="A3" s="299" t="s">
        <v>3</v>
      </c>
      <c r="B3" s="297" t="s">
        <v>1</v>
      </c>
      <c r="C3" s="303" t="s">
        <v>2</v>
      </c>
      <c r="D3" s="303" t="s">
        <v>0</v>
      </c>
      <c r="E3" s="295" t="s">
        <v>138</v>
      </c>
      <c r="F3" s="308" t="s">
        <v>136</v>
      </c>
      <c r="G3" s="311" t="s">
        <v>137</v>
      </c>
      <c r="H3" s="316" t="s">
        <v>25</v>
      </c>
      <c r="I3" s="317"/>
      <c r="J3" s="317"/>
      <c r="K3" s="317"/>
      <c r="L3" s="317"/>
      <c r="M3" s="317"/>
      <c r="N3" s="317"/>
      <c r="O3" s="317"/>
      <c r="P3" s="318"/>
      <c r="Q3" s="290" t="s">
        <v>24</v>
      </c>
      <c r="R3" s="291"/>
      <c r="S3" s="291"/>
      <c r="T3" s="291"/>
      <c r="U3" s="292"/>
      <c r="V3" s="292"/>
      <c r="W3" s="292"/>
      <c r="X3" s="292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3"/>
      <c r="BM3" s="285" t="s">
        <v>18</v>
      </c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7"/>
      <c r="CG3" s="279" t="s">
        <v>63</v>
      </c>
      <c r="CH3" s="280"/>
      <c r="CI3" s="276" t="s">
        <v>64</v>
      </c>
      <c r="CJ3" s="263" t="s">
        <v>70</v>
      </c>
      <c r="CK3" s="264"/>
      <c r="CL3" s="264"/>
      <c r="CM3" s="264"/>
      <c r="CN3" s="258" t="s">
        <v>335</v>
      </c>
    </row>
    <row r="4" spans="1:92" s="1" customFormat="1" ht="29.25" customHeight="1">
      <c r="A4" s="300"/>
      <c r="B4" s="301"/>
      <c r="C4" s="304"/>
      <c r="D4" s="304"/>
      <c r="E4" s="314"/>
      <c r="F4" s="309"/>
      <c r="G4" s="312"/>
      <c r="H4" s="298" t="s">
        <v>4</v>
      </c>
      <c r="I4" s="306" t="s">
        <v>5</v>
      </c>
      <c r="J4" s="270" t="s">
        <v>219</v>
      </c>
      <c r="K4" s="271" t="s">
        <v>8</v>
      </c>
      <c r="L4" s="270" t="s">
        <v>7</v>
      </c>
      <c r="M4" s="270" t="s">
        <v>6</v>
      </c>
      <c r="N4" s="270" t="s">
        <v>9</v>
      </c>
      <c r="O4" s="270" t="s">
        <v>61</v>
      </c>
      <c r="P4" s="274" t="s">
        <v>62</v>
      </c>
      <c r="Q4" s="294" t="s">
        <v>194</v>
      </c>
      <c r="R4" s="295"/>
      <c r="S4" s="295"/>
      <c r="T4" s="295"/>
      <c r="U4" s="296" t="s">
        <v>195</v>
      </c>
      <c r="V4" s="296"/>
      <c r="W4" s="296"/>
      <c r="X4" s="296"/>
      <c r="Y4" s="270" t="s">
        <v>196</v>
      </c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 t="s">
        <v>197</v>
      </c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97" t="s">
        <v>198</v>
      </c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8"/>
      <c r="BI4" s="265" t="s">
        <v>60</v>
      </c>
      <c r="BJ4" s="265" t="s">
        <v>471</v>
      </c>
      <c r="BK4" s="265" t="s">
        <v>61</v>
      </c>
      <c r="BL4" s="274" t="s">
        <v>14</v>
      </c>
      <c r="BM4" s="271" t="s">
        <v>10</v>
      </c>
      <c r="BN4" s="270" t="s">
        <v>12</v>
      </c>
      <c r="BO4" s="270" t="s">
        <v>19</v>
      </c>
      <c r="BP4" s="270"/>
      <c r="BQ4" s="270"/>
      <c r="BR4" s="270" t="s">
        <v>20</v>
      </c>
      <c r="BS4" s="270"/>
      <c r="BT4" s="270"/>
      <c r="BU4" s="270" t="s">
        <v>21</v>
      </c>
      <c r="BV4" s="270"/>
      <c r="BW4" s="270"/>
      <c r="BX4" s="270" t="s">
        <v>22</v>
      </c>
      <c r="BY4" s="270"/>
      <c r="BZ4" s="270"/>
      <c r="CA4" s="270" t="s">
        <v>23</v>
      </c>
      <c r="CB4" s="270"/>
      <c r="CC4" s="270"/>
      <c r="CD4" s="265" t="s">
        <v>61</v>
      </c>
      <c r="CE4" s="288" t="s">
        <v>64</v>
      </c>
      <c r="CF4" s="283" t="s">
        <v>65</v>
      </c>
      <c r="CG4" s="281" t="s">
        <v>67</v>
      </c>
      <c r="CH4" s="283" t="s">
        <v>66</v>
      </c>
      <c r="CI4" s="277"/>
      <c r="CJ4" s="267" t="s">
        <v>71</v>
      </c>
      <c r="CK4" s="269" t="s">
        <v>73</v>
      </c>
      <c r="CL4" s="269" t="s">
        <v>72</v>
      </c>
      <c r="CM4" s="261" t="s">
        <v>68</v>
      </c>
      <c r="CN4" s="259"/>
    </row>
    <row r="5" spans="1:92" s="1" customFormat="1" ht="90.75" thickBot="1">
      <c r="A5" s="282"/>
      <c r="B5" s="302"/>
      <c r="C5" s="305"/>
      <c r="D5" s="305"/>
      <c r="E5" s="315"/>
      <c r="F5" s="310"/>
      <c r="G5" s="313"/>
      <c r="H5" s="272"/>
      <c r="I5" s="307"/>
      <c r="J5" s="273"/>
      <c r="K5" s="272"/>
      <c r="L5" s="273"/>
      <c r="M5" s="273"/>
      <c r="N5" s="273"/>
      <c r="O5" s="273"/>
      <c r="P5" s="275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266"/>
      <c r="BJ5" s="266"/>
      <c r="BK5" s="266"/>
      <c r="BL5" s="275"/>
      <c r="BM5" s="272"/>
      <c r="BN5" s="273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266"/>
      <c r="CE5" s="289"/>
      <c r="CF5" s="284"/>
      <c r="CG5" s="282"/>
      <c r="CH5" s="284"/>
      <c r="CI5" s="278"/>
      <c r="CJ5" s="268"/>
      <c r="CK5" s="266"/>
      <c r="CL5" s="266"/>
      <c r="CM5" s="262"/>
      <c r="CN5" s="260"/>
    </row>
    <row r="6" spans="1:92" ht="60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5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3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3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36" customFormat="1" ht="60">
      <c r="A10" s="220" t="s">
        <v>30</v>
      </c>
      <c r="B10" s="221" t="s">
        <v>78</v>
      </c>
      <c r="C10" s="222" t="s">
        <v>107</v>
      </c>
      <c r="D10" s="222" t="s">
        <v>178</v>
      </c>
      <c r="E10" s="223" t="s">
        <v>142</v>
      </c>
      <c r="F10" s="224">
        <v>948810</v>
      </c>
      <c r="G10" s="225">
        <v>664167</v>
      </c>
      <c r="H10" s="226" t="s">
        <v>147</v>
      </c>
      <c r="I10" s="67" t="s">
        <v>144</v>
      </c>
      <c r="J10" s="67" t="s">
        <v>215</v>
      </c>
      <c r="K10" s="227" t="s">
        <v>169</v>
      </c>
      <c r="L10" s="228" t="s">
        <v>205</v>
      </c>
      <c r="M10" s="67" t="s">
        <v>224</v>
      </c>
      <c r="N10" s="67" t="s">
        <v>255</v>
      </c>
      <c r="O10" s="67"/>
      <c r="P10" s="229" t="s">
        <v>361</v>
      </c>
      <c r="Q10" s="226" t="s">
        <v>147</v>
      </c>
      <c r="R10" s="67" t="s">
        <v>144</v>
      </c>
      <c r="S10" s="230"/>
      <c r="T10" s="230"/>
      <c r="U10" s="230"/>
      <c r="V10" s="230"/>
      <c r="W10" s="230"/>
      <c r="X10" s="230"/>
      <c r="Y10" s="230"/>
      <c r="Z10" s="230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29"/>
      <c r="BM10" s="231" t="s">
        <v>323</v>
      </c>
      <c r="BN10" s="232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3">
        <f t="shared" si="4"/>
        <v>0</v>
      </c>
      <c r="CG10" s="226"/>
      <c r="CH10" s="234"/>
      <c r="CI10" s="235"/>
      <c r="CJ10" s="226"/>
      <c r="CK10" s="67"/>
      <c r="CL10" s="67"/>
      <c r="CM10" s="234"/>
      <c r="CN10" s="67"/>
    </row>
    <row r="11" spans="1:92" ht="38.450000000000003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3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60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1" t="s">
        <v>225</v>
      </c>
      <c r="BR12" s="80" t="s">
        <v>225</v>
      </c>
      <c r="BS12" s="80" t="s">
        <v>225</v>
      </c>
      <c r="BT12" s="211" t="s">
        <v>225</v>
      </c>
      <c r="BU12" s="80" t="s">
        <v>225</v>
      </c>
      <c r="BV12" s="80" t="s">
        <v>225</v>
      </c>
      <c r="BW12" s="211" t="s">
        <v>225</v>
      </c>
      <c r="BX12" s="80" t="s">
        <v>225</v>
      </c>
      <c r="BY12" s="80" t="s">
        <v>225</v>
      </c>
      <c r="BZ12" s="211" t="s">
        <v>225</v>
      </c>
      <c r="CA12" s="80" t="s">
        <v>225</v>
      </c>
      <c r="CB12" s="80" t="s">
        <v>225</v>
      </c>
      <c r="CC12" s="211" t="s">
        <v>225</v>
      </c>
      <c r="CD12" s="80" t="s">
        <v>225</v>
      </c>
      <c r="CE12" s="211" t="s">
        <v>225</v>
      </c>
      <c r="CF12" s="211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3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60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3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90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3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5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3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30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3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5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3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60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3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3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30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3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5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7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36" customFormat="1" ht="30">
      <c r="A23" s="220" t="s">
        <v>42</v>
      </c>
      <c r="B23" s="235" t="s">
        <v>87</v>
      </c>
      <c r="C23" s="220" t="s">
        <v>118</v>
      </c>
      <c r="D23" s="220" t="s">
        <v>162</v>
      </c>
      <c r="E23" s="223" t="s">
        <v>142</v>
      </c>
      <c r="F23" s="237">
        <v>833333.34</v>
      </c>
      <c r="G23" s="238">
        <v>500000</v>
      </c>
      <c r="H23" s="226" t="s">
        <v>146</v>
      </c>
      <c r="I23" s="67" t="s">
        <v>148</v>
      </c>
      <c r="J23" s="67" t="s">
        <v>214</v>
      </c>
      <c r="K23" s="230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29" t="s">
        <v>267</v>
      </c>
      <c r="Q23" s="226" t="s">
        <v>146</v>
      </c>
      <c r="R23" s="67" t="s">
        <v>148</v>
      </c>
      <c r="S23" s="230" t="s">
        <v>458</v>
      </c>
      <c r="T23" s="230" t="s">
        <v>551</v>
      </c>
      <c r="U23" s="230" t="s">
        <v>426</v>
      </c>
      <c r="V23" s="230" t="s">
        <v>402</v>
      </c>
      <c r="W23" s="230" t="s">
        <v>267</v>
      </c>
      <c r="X23" s="230" t="s">
        <v>336</v>
      </c>
      <c r="Y23" s="230" t="s">
        <v>332</v>
      </c>
      <c r="Z23" s="230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29"/>
      <c r="BM23" s="230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3">
        <f t="shared" si="4"/>
        <v>0.56189999999999996</v>
      </c>
      <c r="CG23" s="226"/>
      <c r="CH23" s="234"/>
      <c r="CI23" s="235"/>
      <c r="CJ23" s="226"/>
      <c r="CK23" s="67"/>
      <c r="CL23" s="67"/>
      <c r="CM23" s="234"/>
      <c r="CN23" s="67" t="s">
        <v>336</v>
      </c>
    </row>
    <row r="24" spans="1:92" s="89" customFormat="1" ht="75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3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36" customFormat="1" ht="60">
      <c r="A25" s="220" t="s">
        <v>44</v>
      </c>
      <c r="B25" s="235" t="s">
        <v>88</v>
      </c>
      <c r="C25" s="220" t="s">
        <v>120</v>
      </c>
      <c r="D25" s="220" t="s">
        <v>189</v>
      </c>
      <c r="E25" s="223" t="s">
        <v>141</v>
      </c>
      <c r="F25" s="237">
        <v>3527701.25</v>
      </c>
      <c r="G25" s="238">
        <v>2116620.71</v>
      </c>
      <c r="H25" s="226" t="s">
        <v>153</v>
      </c>
      <c r="I25" s="67" t="s">
        <v>146</v>
      </c>
      <c r="J25" s="67" t="s">
        <v>216</v>
      </c>
      <c r="K25" s="230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29" t="s">
        <v>267</v>
      </c>
      <c r="Q25" s="226" t="s">
        <v>153</v>
      </c>
      <c r="R25" s="67" t="s">
        <v>146</v>
      </c>
      <c r="S25" s="230" t="s">
        <v>432</v>
      </c>
      <c r="T25" s="230" t="s">
        <v>466</v>
      </c>
      <c r="U25" s="230" t="s">
        <v>402</v>
      </c>
      <c r="V25" s="230" t="s">
        <v>403</v>
      </c>
      <c r="W25" s="230" t="s">
        <v>267</v>
      </c>
      <c r="X25" s="230" t="s">
        <v>378</v>
      </c>
      <c r="Y25" s="230" t="s">
        <v>388</v>
      </c>
      <c r="Z25" s="230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29"/>
      <c r="BM25" s="230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3">
        <f t="shared" si="4"/>
        <v>0.77080000000000004</v>
      </c>
      <c r="CG25" s="226"/>
      <c r="CH25" s="234"/>
      <c r="CI25" s="235"/>
      <c r="CJ25" s="226"/>
      <c r="CK25" s="67"/>
      <c r="CL25" s="67"/>
      <c r="CM25" s="234"/>
      <c r="CN25" s="67" t="s">
        <v>437</v>
      </c>
    </row>
    <row r="26" spans="1:92" s="236" customFormat="1" ht="60">
      <c r="A26" s="220" t="s">
        <v>45</v>
      </c>
      <c r="B26" s="235" t="s">
        <v>89</v>
      </c>
      <c r="C26" s="220" t="s">
        <v>121</v>
      </c>
      <c r="D26" s="220" t="s">
        <v>188</v>
      </c>
      <c r="E26" s="223" t="s">
        <v>142</v>
      </c>
      <c r="F26" s="237">
        <v>833333</v>
      </c>
      <c r="G26" s="238">
        <v>499999.8</v>
      </c>
      <c r="H26" s="226" t="s">
        <v>153</v>
      </c>
      <c r="I26" s="67" t="s">
        <v>146</v>
      </c>
      <c r="J26" s="67" t="s">
        <v>216</v>
      </c>
      <c r="K26" s="230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29" t="s">
        <v>267</v>
      </c>
      <c r="Q26" s="226" t="s">
        <v>153</v>
      </c>
      <c r="R26" s="67" t="s">
        <v>146</v>
      </c>
      <c r="S26" s="230" t="s">
        <v>267</v>
      </c>
      <c r="T26" s="230" t="s">
        <v>538</v>
      </c>
      <c r="U26" s="230" t="s">
        <v>415</v>
      </c>
      <c r="V26" s="230" t="s">
        <v>416</v>
      </c>
      <c r="W26" s="230" t="s">
        <v>267</v>
      </c>
      <c r="X26" s="230" t="s">
        <v>417</v>
      </c>
      <c r="Y26" s="230" t="s">
        <v>388</v>
      </c>
      <c r="Z26" s="230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29"/>
      <c r="BM26" s="230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3">
        <f t="shared" si="4"/>
        <v>0.67379999999999995</v>
      </c>
      <c r="CG26" s="226"/>
      <c r="CH26" s="234"/>
      <c r="CI26" s="235"/>
      <c r="CJ26" s="226"/>
      <c r="CK26" s="67"/>
      <c r="CL26" s="67"/>
      <c r="CM26" s="234"/>
      <c r="CN26" s="67" t="s">
        <v>395</v>
      </c>
    </row>
    <row r="27" spans="1:92" ht="75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3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60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3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30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39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40" t="s">
        <v>538</v>
      </c>
      <c r="AZ29" s="240" t="s">
        <v>267</v>
      </c>
      <c r="BA29" s="67" t="s">
        <v>465</v>
      </c>
      <c r="BB29" s="67" t="s">
        <v>534</v>
      </c>
      <c r="BC29" s="67" t="s">
        <v>542</v>
      </c>
      <c r="BD29" s="240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3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30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3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35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40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3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09" t="s">
        <v>225</v>
      </c>
      <c r="T32" s="209" t="s">
        <v>225</v>
      </c>
      <c r="U32" s="209" t="s">
        <v>225</v>
      </c>
      <c r="V32" s="209" t="s">
        <v>225</v>
      </c>
      <c r="W32" s="209" t="s">
        <v>225</v>
      </c>
      <c r="X32" s="209" t="s">
        <v>225</v>
      </c>
      <c r="Y32" s="209" t="s">
        <v>225</v>
      </c>
      <c r="Z32" s="209" t="s">
        <v>225</v>
      </c>
      <c r="AA32" s="209" t="s">
        <v>225</v>
      </c>
      <c r="AB32" s="209" t="s">
        <v>225</v>
      </c>
      <c r="AC32" s="209" t="s">
        <v>225</v>
      </c>
      <c r="AD32" s="209" t="s">
        <v>225</v>
      </c>
      <c r="AE32" s="209" t="s">
        <v>225</v>
      </c>
      <c r="AF32" s="209" t="s">
        <v>225</v>
      </c>
      <c r="AG32" s="209" t="s">
        <v>225</v>
      </c>
      <c r="AH32" s="209" t="s">
        <v>225</v>
      </c>
      <c r="AI32" s="209" t="s">
        <v>225</v>
      </c>
      <c r="AJ32" s="209" t="s">
        <v>225</v>
      </c>
      <c r="AK32" s="209" t="s">
        <v>225</v>
      </c>
      <c r="AL32" s="209" t="s">
        <v>225</v>
      </c>
      <c r="AM32" s="209" t="s">
        <v>225</v>
      </c>
      <c r="AN32" s="209" t="s">
        <v>225</v>
      </c>
      <c r="AO32" s="209" t="s">
        <v>225</v>
      </c>
      <c r="AP32" s="209" t="s">
        <v>225</v>
      </c>
      <c r="AQ32" s="209" t="s">
        <v>225</v>
      </c>
      <c r="AR32" s="209" t="s">
        <v>225</v>
      </c>
      <c r="AS32" s="209" t="s">
        <v>225</v>
      </c>
      <c r="AT32" s="209" t="s">
        <v>225</v>
      </c>
      <c r="AU32" s="209" t="s">
        <v>225</v>
      </c>
      <c r="AV32" s="209" t="s">
        <v>225</v>
      </c>
      <c r="AW32" s="209" t="s">
        <v>225</v>
      </c>
      <c r="AX32" s="209" t="s">
        <v>225</v>
      </c>
      <c r="AY32" s="209" t="s">
        <v>225</v>
      </c>
      <c r="AZ32" s="209" t="s">
        <v>225</v>
      </c>
      <c r="BA32" s="209" t="s">
        <v>225</v>
      </c>
      <c r="BB32" s="209" t="s">
        <v>225</v>
      </c>
      <c r="BC32" s="209" t="s">
        <v>225</v>
      </c>
      <c r="BD32" s="209" t="s">
        <v>225</v>
      </c>
      <c r="BE32" s="209" t="s">
        <v>225</v>
      </c>
      <c r="BF32" s="209" t="s">
        <v>225</v>
      </c>
      <c r="BG32" s="209" t="s">
        <v>225</v>
      </c>
      <c r="BH32" s="209" t="s">
        <v>225</v>
      </c>
      <c r="BI32" s="209" t="s">
        <v>225</v>
      </c>
      <c r="BJ32" s="209" t="s">
        <v>225</v>
      </c>
      <c r="BK32" s="209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3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90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3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60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3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75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3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60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1" t="s">
        <v>225</v>
      </c>
      <c r="BR36" s="80" t="s">
        <v>225</v>
      </c>
      <c r="BS36" s="80" t="s">
        <v>225</v>
      </c>
      <c r="BT36" s="211" t="s">
        <v>225</v>
      </c>
      <c r="BU36" s="80" t="s">
        <v>225</v>
      </c>
      <c r="BV36" s="80" t="s">
        <v>225</v>
      </c>
      <c r="BW36" s="211" t="s">
        <v>225</v>
      </c>
      <c r="BX36" s="80" t="s">
        <v>225</v>
      </c>
      <c r="BY36" s="80" t="s">
        <v>225</v>
      </c>
      <c r="BZ36" s="211" t="s">
        <v>225</v>
      </c>
      <c r="CA36" s="80" t="s">
        <v>225</v>
      </c>
      <c r="CB36" s="80" t="s">
        <v>225</v>
      </c>
      <c r="CC36" s="211" t="s">
        <v>225</v>
      </c>
      <c r="CD36" s="80" t="s">
        <v>225</v>
      </c>
      <c r="CE36" s="211" t="s">
        <v>225</v>
      </c>
      <c r="CF36" s="214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1" t="s">
        <v>225</v>
      </c>
      <c r="BR37" s="80" t="s">
        <v>225</v>
      </c>
      <c r="BS37" s="80" t="s">
        <v>225</v>
      </c>
      <c r="BT37" s="211" t="s">
        <v>225</v>
      </c>
      <c r="BU37" s="80" t="s">
        <v>225</v>
      </c>
      <c r="BV37" s="80" t="s">
        <v>225</v>
      </c>
      <c r="BW37" s="211" t="s">
        <v>225</v>
      </c>
      <c r="BX37" s="80" t="s">
        <v>225</v>
      </c>
      <c r="BY37" s="80" t="s">
        <v>225</v>
      </c>
      <c r="BZ37" s="211" t="s">
        <v>225</v>
      </c>
      <c r="CA37" s="80" t="s">
        <v>225</v>
      </c>
      <c r="CB37" s="80" t="s">
        <v>225</v>
      </c>
      <c r="CC37" s="211" t="s">
        <v>225</v>
      </c>
      <c r="CD37" s="80" t="s">
        <v>225</v>
      </c>
      <c r="CE37" s="211" t="s">
        <v>225</v>
      </c>
      <c r="CF37" s="211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3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35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2" t="s">
        <v>237</v>
      </c>
      <c r="BR39" s="85" t="s">
        <v>237</v>
      </c>
      <c r="BS39" s="85" t="s">
        <v>237</v>
      </c>
      <c r="BT39" s="212" t="s">
        <v>237</v>
      </c>
      <c r="BU39" s="85" t="s">
        <v>237</v>
      </c>
      <c r="BV39" s="85" t="s">
        <v>237</v>
      </c>
      <c r="BW39" s="212" t="s">
        <v>237</v>
      </c>
      <c r="BX39" s="85" t="s">
        <v>237</v>
      </c>
      <c r="BY39" s="85" t="s">
        <v>237</v>
      </c>
      <c r="BZ39" s="212" t="s">
        <v>237</v>
      </c>
      <c r="CA39" s="85" t="s">
        <v>237</v>
      </c>
      <c r="CB39" s="85" t="s">
        <v>237</v>
      </c>
      <c r="CC39" s="212" t="s">
        <v>237</v>
      </c>
      <c r="CD39" s="85" t="s">
        <v>237</v>
      </c>
      <c r="CE39" s="212" t="s">
        <v>237</v>
      </c>
      <c r="CF39" s="212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3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5.75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3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.7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.7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.7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0"/>
      <c r="BJ48" s="210"/>
      <c r="BK48" s="210"/>
      <c r="BL48" s="210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5"/>
  <cols>
    <col min="3" max="3" width="8.85546875" style="50"/>
    <col min="4" max="4" width="47.42578125" customWidth="1"/>
    <col min="5" max="5" width="25.85546875" customWidth="1"/>
    <col min="6" max="6" width="51.28515625" customWidth="1"/>
    <col min="7" max="7" width="12.7109375" customWidth="1"/>
    <col min="8" max="8" width="15.85546875" style="151" customWidth="1"/>
    <col min="9" max="9" width="20" style="151" customWidth="1"/>
    <col min="10" max="10" width="22.5703125" style="151" customWidth="1"/>
    <col min="11" max="11" width="20.85546875" style="127" customWidth="1"/>
    <col min="12" max="12" width="18.7109375" style="100" customWidth="1"/>
    <col min="13" max="13" width="30.710937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5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60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1">
        <v>6226473.1600000001</v>
      </c>
      <c r="I15" s="201">
        <v>4774576.42</v>
      </c>
      <c r="J15" s="201">
        <v>2864745.85</v>
      </c>
      <c r="K15" s="202">
        <v>0.59999999958500005</v>
      </c>
      <c r="L15" s="203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1">
        <v>791808.8</v>
      </c>
      <c r="I19" s="201">
        <v>412255.92</v>
      </c>
      <c r="J19" s="201">
        <v>269029.87</v>
      </c>
      <c r="K19" s="202">
        <v>0.65257980000000004</v>
      </c>
      <c r="L19" s="102" t="s">
        <v>537</v>
      </c>
    </row>
    <row r="20" spans="3:13" ht="60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7">
        <v>1512777</v>
      </c>
      <c r="I20" s="201">
        <v>559050</v>
      </c>
      <c r="J20" s="201">
        <v>248223.95</v>
      </c>
      <c r="K20" s="202">
        <v>0.44401030103799999</v>
      </c>
      <c r="L20" s="203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1">
        <v>1617491.25</v>
      </c>
      <c r="I21" s="201">
        <v>648262.09</v>
      </c>
      <c r="J21" s="201">
        <v>369721.8</v>
      </c>
      <c r="K21" s="202">
        <v>0.57032765871500002</v>
      </c>
      <c r="L21" s="102" t="s">
        <v>500</v>
      </c>
      <c r="M21" s="208" t="s">
        <v>536</v>
      </c>
    </row>
    <row r="22" spans="3:13" ht="84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5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5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1">
        <v>4071423</v>
      </c>
      <c r="I24" s="201">
        <v>3310100</v>
      </c>
      <c r="J24" s="201">
        <v>1986060</v>
      </c>
      <c r="K24" s="202">
        <v>0.6</v>
      </c>
      <c r="L24" s="203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48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5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72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5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105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5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5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5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75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75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.7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.7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.7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.7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5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30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30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5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30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5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30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30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5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5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5546875" defaultRowHeight="15"/>
  <cols>
    <col min="1" max="1" width="6.42578125" style="50" customWidth="1"/>
    <col min="2" max="2" width="25.5703125" style="50" customWidth="1"/>
    <col min="3" max="3" width="27.140625" style="50" customWidth="1"/>
    <col min="4" max="4" width="42.7109375" style="50" customWidth="1"/>
    <col min="5" max="5" width="39.140625" style="50" customWidth="1"/>
    <col min="6" max="7" width="29.140625" style="50" customWidth="1"/>
    <col min="8" max="8" width="17.7109375" style="50" customWidth="1"/>
    <col min="9" max="9" width="39.5703125" style="50" customWidth="1"/>
    <col min="10" max="10" width="29.140625" style="50" customWidth="1"/>
    <col min="11" max="16384" width="8.85546875" style="50"/>
  </cols>
  <sheetData>
    <row r="1" spans="1:10" ht="15.75">
      <c r="A1" s="319" t="s">
        <v>227</v>
      </c>
      <c r="B1" s="320"/>
      <c r="C1" s="320"/>
      <c r="D1" s="320"/>
      <c r="E1" s="320"/>
      <c r="F1" s="320"/>
      <c r="G1" s="320"/>
      <c r="H1" s="320"/>
      <c r="I1" s="320"/>
    </row>
    <row r="2" spans="1:10" ht="15.75">
      <c r="A2" s="319" t="s">
        <v>228</v>
      </c>
      <c r="B2" s="320"/>
      <c r="C2" s="320"/>
      <c r="D2" s="320"/>
      <c r="E2" s="320"/>
      <c r="F2" s="320"/>
      <c r="G2" s="320"/>
      <c r="H2" s="320"/>
      <c r="I2" s="320"/>
    </row>
    <row r="4" spans="1:10" ht="45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60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5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90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45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5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5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60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60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60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75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5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5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90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5546875" defaultRowHeight="14.25"/>
  <cols>
    <col min="1" max="1" width="6.85546875" style="156" customWidth="1"/>
    <col min="2" max="2" width="28.5703125" style="156" customWidth="1"/>
    <col min="3" max="3" width="21.7109375" style="156" customWidth="1"/>
    <col min="4" max="4" width="55.5703125" style="156" customWidth="1"/>
    <col min="5" max="5" width="8.85546875" style="156"/>
    <col min="6" max="6" width="14.140625" style="156" hidden="1" customWidth="1"/>
    <col min="7" max="7" width="14" style="156" hidden="1" customWidth="1"/>
    <col min="8" max="8" width="15.42578125" style="156" customWidth="1"/>
    <col min="9" max="9" width="8.85546875" style="156"/>
    <col min="10" max="10" width="12.7109375" style="156" customWidth="1"/>
    <col min="11" max="11" width="16.28515625" style="156" customWidth="1"/>
    <col min="12" max="12" width="8.85546875" style="156"/>
    <col min="13" max="13" width="16.140625" style="156" customWidth="1"/>
    <col min="14" max="16384" width="8.85546875" style="156"/>
  </cols>
  <sheetData>
    <row r="2" spans="1:11" ht="15">
      <c r="A2" s="321" t="s">
        <v>513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5">
      <c r="A3" s="157"/>
      <c r="B3" s="157"/>
      <c r="C3" s="157"/>
      <c r="D3" s="157"/>
      <c r="E3" s="157"/>
      <c r="F3" s="157"/>
      <c r="G3" s="157"/>
      <c r="H3" s="157"/>
      <c r="I3" s="157"/>
      <c r="J3" s="194"/>
      <c r="K3" s="194"/>
    </row>
    <row r="4" spans="1:11" ht="15">
      <c r="B4" s="158" t="s">
        <v>514</v>
      </c>
      <c r="D4" s="199">
        <f>J30</f>
        <v>2.5602469135802468</v>
      </c>
    </row>
    <row r="5" spans="1:11">
      <c r="B5" s="158" t="s">
        <v>515</v>
      </c>
      <c r="D5" s="200"/>
    </row>
    <row r="6" spans="1:11">
      <c r="B6" s="158" t="s">
        <v>516</v>
      </c>
      <c r="D6" s="200">
        <v>10</v>
      </c>
    </row>
    <row r="7" spans="1:11" ht="15">
      <c r="B7" s="159"/>
    </row>
    <row r="9" spans="1:11" ht="90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5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60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5">
        <f t="shared" ref="J11:J27" si="0">H11/I11</f>
        <v>286.47458499999999</v>
      </c>
      <c r="K11" s="196">
        <f>($D$4/J11)*$D$6</f>
        <v>8.9370821972924647E-2</v>
      </c>
    </row>
    <row r="12" spans="1:11" ht="15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5">
        <f t="shared" si="0"/>
        <v>96</v>
      </c>
      <c r="K12" s="196">
        <f t="shared" ref="K12:K27" si="1">($D$4/J12)*$D$6</f>
        <v>0.26669238683127572</v>
      </c>
    </row>
    <row r="13" spans="1:11" ht="30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5">
        <f t="shared" si="0"/>
        <v>1708.6720952380954</v>
      </c>
      <c r="K13" s="196">
        <f t="shared" si="1"/>
        <v>1.4983839911211803E-2</v>
      </c>
    </row>
    <row r="14" spans="1:11" ht="15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5">
        <f t="shared" si="0"/>
        <v>467.7</v>
      </c>
      <c r="K14" s="196">
        <f t="shared" si="1"/>
        <v>5.474122115844017E-2</v>
      </c>
    </row>
    <row r="15" spans="1:11" ht="45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7">
        <f>H15/I15</f>
        <v>714.28571428571433</v>
      </c>
      <c r="K15" s="196">
        <f t="shared" si="1"/>
        <v>3.5843456790123449E-2</v>
      </c>
    </row>
    <row r="16" spans="1:11" ht="45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5">
        <f t="shared" si="0"/>
        <v>500</v>
      </c>
      <c r="K16" s="196">
        <f t="shared" si="1"/>
        <v>5.1204938271604938E-2</v>
      </c>
    </row>
    <row r="17" spans="1:13" ht="30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5">
        <f t="shared" si="0"/>
        <v>1071.4285714285713</v>
      </c>
      <c r="K17" s="196">
        <f t="shared" si="1"/>
        <v>2.3895637860082308E-2</v>
      </c>
    </row>
    <row r="18" spans="1:13" ht="30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5">
        <f t="shared" si="0"/>
        <v>800</v>
      </c>
      <c r="K18" s="196">
        <f t="shared" si="1"/>
        <v>3.2003086419753086E-2</v>
      </c>
    </row>
    <row r="19" spans="1:13" ht="30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5">
        <f t="shared" si="0"/>
        <v>250</v>
      </c>
      <c r="K19" s="196">
        <f t="shared" si="1"/>
        <v>0.10240987654320988</v>
      </c>
    </row>
    <row r="20" spans="1:13" ht="45">
      <c r="A20" s="204">
        <v>10</v>
      </c>
      <c r="B20" s="205" t="s">
        <v>180</v>
      </c>
      <c r="C20" s="205" t="s">
        <v>84</v>
      </c>
      <c r="D20" s="205" t="s">
        <v>524</v>
      </c>
      <c r="E20" s="205" t="s">
        <v>139</v>
      </c>
      <c r="F20" s="205"/>
      <c r="G20" s="187"/>
      <c r="H20" s="187">
        <v>1986060</v>
      </c>
      <c r="I20" s="188">
        <v>60000</v>
      </c>
      <c r="J20" s="198">
        <f t="shared" si="0"/>
        <v>33.100999999999999</v>
      </c>
      <c r="K20" s="206">
        <f t="shared" si="1"/>
        <v>0.7734651260023101</v>
      </c>
    </row>
    <row r="21" spans="1:13" ht="15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5">
        <f t="shared" si="0"/>
        <v>110.00237169626625</v>
      </c>
      <c r="K21" s="196">
        <f t="shared" si="1"/>
        <v>0.23274470123694141</v>
      </c>
    </row>
    <row r="22" spans="1:13" ht="15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5">
        <f t="shared" si="0"/>
        <v>497.96695</v>
      </c>
      <c r="K22" s="196">
        <f t="shared" si="1"/>
        <v>5.14139927073523E-2</v>
      </c>
    </row>
    <row r="23" spans="1:13" ht="30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5">
        <f t="shared" si="0"/>
        <v>129.35313333333332</v>
      </c>
      <c r="K23" s="196">
        <f t="shared" si="1"/>
        <v>0.19792693440078352</v>
      </c>
    </row>
    <row r="24" spans="1:13" ht="30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5">
        <f t="shared" si="0"/>
        <v>500</v>
      </c>
      <c r="K24" s="196">
        <f t="shared" si="1"/>
        <v>5.1204938271604938E-2</v>
      </c>
    </row>
    <row r="25" spans="1:13" ht="30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5">
        <f t="shared" si="0"/>
        <v>338.49389444444444</v>
      </c>
      <c r="K25" s="196">
        <f t="shared" si="1"/>
        <v>7.5636428177892859E-2</v>
      </c>
    </row>
    <row r="26" spans="1:13" ht="45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5">
        <f t="shared" si="0"/>
        <v>192.81943200000001</v>
      </c>
      <c r="K26" s="196">
        <f t="shared" si="1"/>
        <v>0.13277950707687214</v>
      </c>
      <c r="L26" s="156">
        <v>199.99</v>
      </c>
    </row>
    <row r="27" spans="1:13" ht="45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5">
        <f t="shared" si="0"/>
        <v>227.68712000000002</v>
      </c>
      <c r="K27" s="196">
        <f t="shared" si="1"/>
        <v>0.11244583855161622</v>
      </c>
      <c r="L27" s="156">
        <v>227.68</v>
      </c>
    </row>
    <row r="28" spans="1:13" ht="30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5">
        <f>H28/I28</f>
        <v>103.99149695387293</v>
      </c>
      <c r="K28" s="196">
        <f>($D$4/J28)*$D$6</f>
        <v>0.24619771698409967</v>
      </c>
    </row>
    <row r="29" spans="1:13" ht="15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5">
        <f>H29/I29</f>
        <v>123.13103220191471</v>
      </c>
      <c r="K29" s="196">
        <f>($D$4/J29)*$D$6</f>
        <v>0.20792864867581567</v>
      </c>
    </row>
    <row r="30" spans="1:13" ht="15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5">
        <f t="shared" ref="J30:J37" si="2">H30/I30</f>
        <v>2.5602469135802468</v>
      </c>
      <c r="K30" s="196">
        <f t="shared" ref="K30:K37" si="3">($D$4/J30)*$D$6</f>
        <v>10</v>
      </c>
    </row>
    <row r="31" spans="1:13" ht="90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5">
        <f t="shared" si="2"/>
        <v>1001.6178216193999</v>
      </c>
      <c r="K31" s="196">
        <f t="shared" si="3"/>
        <v>2.5561115810029018E-2</v>
      </c>
    </row>
    <row r="32" spans="1:13" ht="60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8">
        <f>H32/I32</f>
        <v>14.568717374999999</v>
      </c>
      <c r="K32" s="196">
        <f t="shared" si="3"/>
        <v>1.7573591742356434</v>
      </c>
      <c r="L32" s="156">
        <v>20.81</v>
      </c>
      <c r="M32" s="156" t="s">
        <v>529</v>
      </c>
    </row>
    <row r="33" spans="1:11" ht="30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5">
        <f t="shared" si="2"/>
        <v>339.22828282828283</v>
      </c>
      <c r="K33" s="196">
        <f t="shared" si="3"/>
        <v>7.54726844187176E-2</v>
      </c>
    </row>
    <row r="34" spans="1:11" ht="45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5">
        <f t="shared" si="2"/>
        <v>84.444927452118392</v>
      </c>
      <c r="K34" s="196">
        <f t="shared" si="3"/>
        <v>0.30318540033466745</v>
      </c>
    </row>
    <row r="35" spans="1:11" ht="75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5">
        <f t="shared" si="2"/>
        <v>30.634</v>
      </c>
      <c r="K35" s="196">
        <f t="shared" si="3"/>
        <v>0.83575338303200586</v>
      </c>
    </row>
    <row r="36" spans="1:11" ht="45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5">
        <f t="shared" si="2"/>
        <v>12.422599999999999</v>
      </c>
      <c r="K36" s="196">
        <f t="shared" si="3"/>
        <v>2.0609589889236126</v>
      </c>
    </row>
    <row r="37" spans="1:11" ht="45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5">
        <f t="shared" si="2"/>
        <v>277.58685028876056</v>
      </c>
      <c r="K37" s="196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5"/>
  <cols>
    <col min="3" max="3" width="8.85546875" style="50"/>
    <col min="4" max="4" width="57.85546875" customWidth="1"/>
    <col min="5" max="5" width="25.85546875" customWidth="1"/>
    <col min="6" max="6" width="51.28515625" customWidth="1"/>
    <col min="7" max="7" width="30.7109375" customWidth="1"/>
    <col min="8" max="8" width="15.85546875" style="151" hidden="1" customWidth="1"/>
    <col min="9" max="9" width="20" style="151" hidden="1" customWidth="1"/>
    <col min="10" max="10" width="22.5703125" style="151" customWidth="1"/>
    <col min="11" max="11" width="20.85546875" style="127" customWidth="1"/>
    <col min="12" max="12" width="15.285156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5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60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30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5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60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30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30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5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5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 ht="30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30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18">
        <f>J27/I27</f>
        <v>0.59975050379042316</v>
      </c>
    </row>
    <row r="28" spans="3:11" ht="45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60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5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5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 ht="30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 ht="30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105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5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5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75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30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75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.7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5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6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6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.7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5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6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6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.7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5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30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30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5">
      <c r="C57" s="95">
        <v>3</v>
      </c>
      <c r="D57" s="67" t="s">
        <v>178</v>
      </c>
      <c r="E57" s="67" t="s">
        <v>78</v>
      </c>
      <c r="F57" s="67" t="s">
        <v>107</v>
      </c>
      <c r="G57" s="240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30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5">
      <c r="C59" s="95">
        <v>5</v>
      </c>
      <c r="D59" s="67" t="s">
        <v>163</v>
      </c>
      <c r="E59" s="67" t="s">
        <v>86</v>
      </c>
      <c r="F59" s="67" t="s">
        <v>119</v>
      </c>
      <c r="G59" s="240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30">
      <c r="C60" s="95">
        <v>6</v>
      </c>
      <c r="D60" s="67" t="s">
        <v>164</v>
      </c>
      <c r="E60" s="67" t="s">
        <v>94</v>
      </c>
      <c r="F60" s="67" t="s">
        <v>126</v>
      </c>
      <c r="G60" s="240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30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40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5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5">
      <c r="C69" s="97">
        <v>1</v>
      </c>
      <c r="D69" s="239" t="s">
        <v>202</v>
      </c>
      <c r="E69" s="239" t="s">
        <v>101</v>
      </c>
      <c r="F69" s="239" t="s">
        <v>132</v>
      </c>
      <c r="G69" s="239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5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30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19">
        <f>'wynik oceny wstępnej'!H27</f>
        <v>5213796</v>
      </c>
      <c r="I74" s="219">
        <f>'wynik oceny wstępnej'!I27</f>
        <v>3880594</v>
      </c>
      <c r="J74" s="219">
        <f>'wynik oceny wstępnej'!J27</f>
        <v>2328356.4</v>
      </c>
    </row>
    <row r="75" spans="3:11" ht="45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19">
        <f>'wynik oceny wstępnej'!H36</f>
        <v>3435794.68</v>
      </c>
      <c r="I75" s="219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2" t="s">
        <v>565</v>
      </c>
      <c r="F78" s="242" t="s">
        <v>564</v>
      </c>
    </row>
    <row r="79" spans="3:11" ht="15.75">
      <c r="E79" s="241">
        <f>J44</f>
        <v>35272157.119999997</v>
      </c>
      <c r="F79" s="241">
        <f>J63+J76</f>
        <v>12728079.82</v>
      </c>
      <c r="G79" s="127"/>
    </row>
    <row r="82" spans="6:6" ht="15.75">
      <c r="F82" s="241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="96" zoomScaleNormal="100" zoomScaleSheetLayoutView="96" workbookViewId="0">
      <selection activeCell="H16" sqref="H16"/>
    </sheetView>
  </sheetViews>
  <sheetFormatPr defaultColWidth="14.7109375" defaultRowHeight="15"/>
  <cols>
    <col min="1" max="1" width="7" style="243" customWidth="1"/>
    <col min="2" max="2" width="31.42578125" style="243" customWidth="1"/>
    <col min="3" max="3" width="33.140625" style="243" customWidth="1"/>
    <col min="4" max="4" width="60.42578125" style="243" customWidth="1"/>
    <col min="5" max="5" width="24.42578125" style="247" customWidth="1"/>
    <col min="6" max="6" width="21.42578125" style="247" customWidth="1"/>
    <col min="7" max="7" width="20.5703125" style="243" customWidth="1"/>
    <col min="8" max="8" width="20.28515625" style="244" customWidth="1"/>
    <col min="9" max="9" width="19.7109375" style="245" customWidth="1"/>
    <col min="10" max="11" width="14.7109375" style="193" hidden="1" customWidth="1"/>
    <col min="12" max="16384" width="14.7109375" style="193"/>
  </cols>
  <sheetData>
    <row r="1" spans="1:10" ht="15.75" customHeight="1">
      <c r="A1" s="322" t="s">
        <v>571</v>
      </c>
      <c r="B1" s="323"/>
      <c r="C1" s="323"/>
      <c r="D1" s="323"/>
      <c r="E1" s="323"/>
      <c r="F1" s="323"/>
      <c r="G1" s="323"/>
      <c r="H1" s="323"/>
      <c r="I1" s="323"/>
    </row>
    <row r="2" spans="1:10">
      <c r="A2" s="323"/>
      <c r="B2" s="323"/>
      <c r="C2" s="323"/>
      <c r="D2" s="323"/>
      <c r="E2" s="323"/>
      <c r="F2" s="323"/>
      <c r="G2" s="323"/>
      <c r="H2" s="323"/>
      <c r="I2" s="323"/>
    </row>
    <row r="3" spans="1:10">
      <c r="A3" s="323"/>
      <c r="B3" s="323"/>
      <c r="C3" s="323"/>
      <c r="D3" s="323"/>
      <c r="E3" s="323"/>
      <c r="F3" s="323"/>
      <c r="G3" s="323"/>
      <c r="H3" s="323"/>
      <c r="I3" s="323"/>
    </row>
    <row r="4" spans="1:10">
      <c r="A4" s="323"/>
      <c r="B4" s="323"/>
      <c r="C4" s="323"/>
      <c r="D4" s="323"/>
      <c r="E4" s="323"/>
      <c r="F4" s="323"/>
      <c r="G4" s="323"/>
      <c r="H4" s="323"/>
      <c r="I4" s="323"/>
    </row>
    <row r="5" spans="1:10" ht="15" customHeight="1">
      <c r="A5" s="323"/>
      <c r="B5" s="323"/>
      <c r="C5" s="323"/>
      <c r="D5" s="323"/>
      <c r="E5" s="323"/>
      <c r="F5" s="323"/>
      <c r="G5" s="323"/>
      <c r="H5" s="323"/>
      <c r="I5" s="323"/>
    </row>
    <row r="6" spans="1:10" ht="15" customHeight="1">
      <c r="A6" s="323"/>
      <c r="B6" s="323"/>
      <c r="C6" s="323"/>
      <c r="D6" s="323"/>
      <c r="E6" s="323"/>
      <c r="F6" s="323"/>
      <c r="G6" s="323"/>
      <c r="H6" s="323"/>
      <c r="I6" s="323"/>
    </row>
    <row r="7" spans="1:10" ht="113.25" customHeight="1">
      <c r="A7" s="323"/>
      <c r="B7" s="323"/>
      <c r="C7" s="323"/>
      <c r="D7" s="323"/>
      <c r="E7" s="323"/>
      <c r="F7" s="323"/>
      <c r="G7" s="323"/>
      <c r="H7" s="323"/>
      <c r="I7" s="323"/>
    </row>
    <row r="8" spans="1:10" ht="15.75" customHeight="1">
      <c r="A8" s="323"/>
      <c r="B8" s="323"/>
      <c r="C8" s="323"/>
      <c r="D8" s="323"/>
      <c r="E8" s="323"/>
      <c r="F8" s="323"/>
      <c r="G8" s="323"/>
      <c r="H8" s="323"/>
      <c r="I8" s="323"/>
    </row>
    <row r="9" spans="1:10" ht="10.5" customHeight="1">
      <c r="A9" s="323"/>
      <c r="B9" s="323"/>
      <c r="C9" s="323"/>
      <c r="D9" s="323"/>
      <c r="E9" s="323"/>
      <c r="F9" s="323"/>
      <c r="G9" s="323"/>
      <c r="H9" s="323"/>
      <c r="I9" s="323"/>
    </row>
    <row r="10" spans="1:10" ht="15.75" hidden="1" customHeight="1">
      <c r="A10" s="323"/>
      <c r="B10" s="323"/>
      <c r="C10" s="323"/>
      <c r="D10" s="323"/>
      <c r="E10" s="323"/>
      <c r="F10" s="323"/>
      <c r="G10" s="323"/>
      <c r="H10" s="323"/>
      <c r="I10" s="323"/>
    </row>
    <row r="11" spans="1:10" ht="15.75" hidden="1" customHeight="1">
      <c r="A11" s="323"/>
      <c r="B11" s="323"/>
      <c r="C11" s="323"/>
      <c r="D11" s="323"/>
      <c r="E11" s="323"/>
      <c r="F11" s="323"/>
      <c r="G11" s="323"/>
      <c r="H11" s="323"/>
      <c r="I11" s="323"/>
    </row>
    <row r="12" spans="1:10" ht="15" hidden="1" customHeight="1">
      <c r="A12" s="323"/>
      <c r="B12" s="323"/>
      <c r="C12" s="323"/>
      <c r="D12" s="323"/>
      <c r="E12" s="323"/>
      <c r="F12" s="323"/>
      <c r="G12" s="323"/>
      <c r="H12" s="323"/>
      <c r="I12" s="323"/>
    </row>
    <row r="13" spans="1:10" ht="15" hidden="1" customHeight="1">
      <c r="A13" s="324"/>
      <c r="B13" s="324"/>
      <c r="C13" s="324"/>
      <c r="D13" s="324"/>
      <c r="E13" s="324"/>
      <c r="F13" s="324"/>
      <c r="G13" s="324"/>
      <c r="H13" s="324"/>
      <c r="I13" s="324"/>
    </row>
    <row r="14" spans="1:10" ht="66">
      <c r="A14" s="249" t="s">
        <v>567</v>
      </c>
      <c r="B14" s="250" t="s">
        <v>566</v>
      </c>
      <c r="C14" s="250" t="s">
        <v>1</v>
      </c>
      <c r="D14" s="251" t="s">
        <v>2</v>
      </c>
      <c r="E14" s="250" t="s">
        <v>570</v>
      </c>
      <c r="F14" s="250" t="s">
        <v>569</v>
      </c>
      <c r="G14" s="250" t="s">
        <v>568</v>
      </c>
      <c r="H14" s="252" t="s">
        <v>64</v>
      </c>
      <c r="I14" s="253" t="s">
        <v>559</v>
      </c>
    </row>
    <row r="15" spans="1:10" ht="57.75" customHeight="1">
      <c r="A15" s="254">
        <v>1</v>
      </c>
      <c r="B15" s="248" t="s">
        <v>572</v>
      </c>
      <c r="C15" s="248" t="s">
        <v>245</v>
      </c>
      <c r="D15" s="248" t="s">
        <v>573</v>
      </c>
      <c r="E15" s="255">
        <v>361438.82</v>
      </c>
      <c r="F15" s="255">
        <v>235254.83</v>
      </c>
      <c r="G15" s="255">
        <v>199996.6</v>
      </c>
      <c r="H15" s="256">
        <v>100</v>
      </c>
      <c r="I15" s="257">
        <f>H15/100</f>
        <v>1</v>
      </c>
      <c r="J15" s="246"/>
    </row>
    <row r="16" spans="1:10" ht="71.25" customHeight="1"/>
    <row r="17" ht="97.5" customHeight="1"/>
    <row r="18" ht="69" customHeight="1"/>
    <row r="19" ht="152.25" customHeight="1"/>
    <row r="20" ht="69.75" customHeight="1"/>
    <row r="21" ht="57" customHeight="1"/>
    <row r="22" ht="90" customHeight="1"/>
    <row r="23" ht="57" customHeight="1"/>
    <row r="24" ht="52.5" customHeight="1"/>
    <row r="25" ht="72" customHeight="1"/>
    <row r="26" ht="63.75" customHeight="1"/>
    <row r="28" ht="81.75" customHeight="1"/>
    <row r="29" ht="66" customHeight="1"/>
    <row r="30" ht="65.25" customHeight="1"/>
  </sheetData>
  <sortState ref="A11:J22">
    <sortCondition descending="1" ref="H13"/>
  </sortState>
  <mergeCells count="1">
    <mergeCell ref="A1:I13"/>
  </mergeCells>
  <pageMargins left="0.7" right="0.7" top="0.75" bottom="0.75" header="0.3" footer="0.3"/>
  <pageSetup paperSize="9" scale="36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Arkusz2</vt:lpstr>
      <vt:lpstr>'1'!Obszar_wydruku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Marta Bachmatiuk</cp:lastModifiedBy>
  <cp:lastPrinted>2018-08-20T12:21:06Z</cp:lastPrinted>
  <dcterms:created xsi:type="dcterms:W3CDTF">2016-10-05T18:16:11Z</dcterms:created>
  <dcterms:modified xsi:type="dcterms:W3CDTF">2018-10-01T09:07:27Z</dcterms:modified>
</cp:coreProperties>
</file>