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24675" windowHeight="11790"/>
  </bookViews>
  <sheets>
    <sheet name="Zał Nr 1" sheetId="1" r:id="rId1"/>
    <sheet name="Zał Nr 2" sheetId="2" r:id="rId2"/>
    <sheet name="Zał Nr 3" sheetId="3" r:id="rId3"/>
    <sheet name="Zał. Nr 4 " sheetId="4" r:id="rId4"/>
    <sheet name="Zał. Nr 5" sheetId="5" r:id="rId5"/>
    <sheet name="Zał Nr 6" sheetId="6" r:id="rId6"/>
    <sheet name="Zał 7" sheetId="7" r:id="rId7"/>
  </sheets>
  <definedNames>
    <definedName name="_xlnm.Print_Area" localSheetId="2">'Zał Nr 3'!$A$1:$G$76</definedName>
    <definedName name="_xlnm.Print_Area" localSheetId="3">'Zał. Nr 4 '!$A$1:$H$18</definedName>
    <definedName name="SAPBEXrevision" hidden="1">1</definedName>
    <definedName name="SAPBEXsysID" hidden="1">"BWD"</definedName>
    <definedName name="SAPBEXwbID" hidden="1">"322B1KEEFGZY4S32W30V81JN6"</definedName>
    <definedName name="_xlnm.Print_Titles" localSheetId="0">'Zał Nr 1'!$10:$11</definedName>
    <definedName name="_xlnm.Print_Titles" localSheetId="1">'Zał Nr 2'!$6:$7</definedName>
    <definedName name="_xlnm.Print_Titles" localSheetId="2">'Zał Nr 3'!$7:$11</definedName>
    <definedName name="_xlnm.Print_Titles" localSheetId="5">'Zał Nr 6'!$6:$7</definedName>
    <definedName name="_xlnm.Print_Titles" localSheetId="4">'Zał. Nr 5'!$7:$9</definedName>
  </definedNames>
  <calcPr calcId="145621"/>
</workbook>
</file>

<file path=xl/calcChain.xml><?xml version="1.0" encoding="utf-8"?>
<calcChain xmlns="http://schemas.openxmlformats.org/spreadsheetml/2006/main">
  <c r="I33" i="7" l="1"/>
  <c r="I32" i="7"/>
  <c r="F32" i="7"/>
  <c r="I31" i="7"/>
  <c r="F31" i="7"/>
  <c r="I30" i="7"/>
  <c r="I29" i="7"/>
  <c r="I28" i="7"/>
  <c r="F28" i="7"/>
  <c r="I27" i="7"/>
  <c r="I26" i="7"/>
  <c r="I25" i="7"/>
  <c r="F25" i="7"/>
  <c r="I24" i="7"/>
  <c r="F24" i="7"/>
  <c r="I23" i="7"/>
  <c r="I22" i="7"/>
  <c r="F22" i="7"/>
  <c r="I21" i="7"/>
  <c r="F21" i="7"/>
  <c r="I20" i="7"/>
  <c r="I19" i="7"/>
  <c r="F19" i="7"/>
  <c r="I18" i="7"/>
  <c r="F18" i="7"/>
  <c r="I17" i="7"/>
  <c r="I16" i="7"/>
  <c r="F16" i="7"/>
  <c r="I15" i="7"/>
  <c r="F15" i="7"/>
  <c r="I14" i="7"/>
  <c r="I13" i="7"/>
  <c r="F13" i="7"/>
  <c r="I12" i="7"/>
  <c r="I11" i="7"/>
  <c r="H10" i="7"/>
  <c r="I10" i="7" s="1"/>
  <c r="G10" i="7"/>
  <c r="F10" i="7"/>
  <c r="H9" i="7"/>
  <c r="I9" i="7" s="1"/>
  <c r="G9" i="7"/>
  <c r="F9" i="7"/>
  <c r="H8" i="7"/>
  <c r="I8" i="7" s="1"/>
  <c r="G8" i="7"/>
  <c r="F8" i="7"/>
  <c r="I143" i="6"/>
  <c r="J143" i="6" s="1"/>
  <c r="H143" i="6"/>
  <c r="G143" i="6"/>
  <c r="I10" i="6"/>
  <c r="J10" i="6" s="1"/>
  <c r="H10" i="6"/>
  <c r="G10" i="6"/>
  <c r="I8" i="6"/>
  <c r="J8" i="6" s="1"/>
  <c r="H8" i="6"/>
  <c r="G8" i="6"/>
  <c r="I175" i="5" l="1"/>
  <c r="E175" i="5"/>
  <c r="I174" i="5"/>
  <c r="E174" i="5"/>
  <c r="I171" i="5"/>
  <c r="E171" i="5"/>
  <c r="E168" i="5"/>
  <c r="I167" i="5"/>
  <c r="E167" i="5"/>
  <c r="I164" i="5"/>
  <c r="E164" i="5"/>
  <c r="I160" i="5"/>
  <c r="E160" i="5"/>
  <c r="I157" i="5"/>
  <c r="E157" i="5"/>
  <c r="I156" i="5"/>
  <c r="E156" i="5"/>
  <c r="K155" i="5"/>
  <c r="L155" i="5" s="1"/>
  <c r="J155" i="5"/>
  <c r="I155" i="5"/>
  <c r="G155" i="5"/>
  <c r="F155" i="5"/>
  <c r="H155" i="5" s="1"/>
  <c r="E155" i="5"/>
  <c r="E110" i="5"/>
  <c r="I107" i="5"/>
  <c r="I106" i="5"/>
  <c r="E106" i="5"/>
  <c r="I101" i="5"/>
  <c r="E101" i="5"/>
  <c r="I100" i="5"/>
  <c r="E100" i="5"/>
  <c r="I75" i="5"/>
  <c r="E72" i="5"/>
  <c r="I71" i="5"/>
  <c r="E71" i="5"/>
  <c r="E68" i="5"/>
  <c r="I65" i="5"/>
  <c r="G32" i="5"/>
  <c r="H32" i="5" s="1"/>
  <c r="F32" i="5"/>
  <c r="E32" i="5"/>
  <c r="I14" i="5"/>
  <c r="E14" i="5"/>
  <c r="I13" i="5"/>
  <c r="E13" i="5"/>
  <c r="K12" i="5"/>
  <c r="L12" i="5" s="1"/>
  <c r="J12" i="5"/>
  <c r="I12" i="5"/>
  <c r="G12" i="5"/>
  <c r="H12" i="5" s="1"/>
  <c r="F12" i="5"/>
  <c r="E12" i="5"/>
  <c r="K10" i="5"/>
  <c r="L10" i="5" s="1"/>
  <c r="J10" i="5"/>
  <c r="I10" i="5"/>
  <c r="G10" i="5"/>
  <c r="H10" i="5" s="1"/>
  <c r="F10" i="5"/>
  <c r="E10" i="5"/>
  <c r="H16" i="4" l="1"/>
  <c r="H15" i="4"/>
  <c r="F69" i="3"/>
  <c r="H69" i="3" s="1"/>
  <c r="G66" i="3"/>
  <c r="G65" i="3"/>
  <c r="F64" i="3"/>
  <c r="F60" i="3"/>
  <c r="H60" i="3" s="1"/>
  <c r="G57" i="3"/>
  <c r="G56" i="3"/>
  <c r="F55" i="3"/>
  <c r="H52" i="3"/>
  <c r="F52" i="3"/>
  <c r="G49" i="3"/>
  <c r="G48" i="3"/>
  <c r="H43" i="3"/>
  <c r="E43" i="3"/>
  <c r="D43" i="3"/>
  <c r="G41" i="3"/>
  <c r="G40" i="3"/>
  <c r="F35" i="3"/>
  <c r="H35" i="3" s="1"/>
  <c r="E35" i="3"/>
  <c r="D35" i="3"/>
  <c r="G33" i="3"/>
  <c r="G32" i="3"/>
  <c r="F27" i="3"/>
  <c r="E27" i="3"/>
  <c r="D27" i="3"/>
  <c r="F26" i="3"/>
  <c r="E26" i="3"/>
  <c r="D26" i="3"/>
  <c r="F25" i="3"/>
  <c r="E25" i="3"/>
  <c r="D25" i="3"/>
  <c r="F24" i="3"/>
  <c r="H27" i="3" s="1"/>
  <c r="E24" i="3"/>
  <c r="D24" i="3"/>
  <c r="F23" i="3"/>
  <c r="G23" i="3" s="1"/>
  <c r="E23" i="3"/>
  <c r="D23" i="3"/>
  <c r="F22" i="3"/>
  <c r="E22" i="3"/>
  <c r="D22" i="3"/>
  <c r="F18" i="3"/>
  <c r="H18" i="3" s="1"/>
  <c r="E18" i="3"/>
  <c r="D18" i="3"/>
  <c r="F17" i="3"/>
  <c r="E17" i="3"/>
  <c r="D17" i="3"/>
  <c r="F16" i="3"/>
  <c r="E16" i="3"/>
  <c r="D16" i="3"/>
  <c r="F15" i="3"/>
  <c r="G15" i="3" s="1"/>
  <c r="E15" i="3"/>
  <c r="D15" i="3"/>
  <c r="F14" i="3"/>
  <c r="H14" i="3" s="1"/>
  <c r="E14" i="3"/>
  <c r="G14" i="3" s="1"/>
  <c r="D14" i="3"/>
  <c r="F13" i="3"/>
  <c r="E13" i="3"/>
  <c r="D13" i="3"/>
  <c r="G24" i="3" l="1"/>
  <c r="K232" i="1" l="1"/>
  <c r="K15" i="2" l="1"/>
  <c r="H14" i="1" l="1"/>
  <c r="H13" i="1"/>
  <c r="H12" i="1" s="1"/>
  <c r="H15" i="1"/>
  <c r="H250" i="1"/>
  <c r="H249" i="1" s="1"/>
  <c r="H242" i="1" s="1"/>
  <c r="L1270" i="2" l="1"/>
  <c r="L1269" i="2"/>
  <c r="L1268" i="2"/>
  <c r="L1267" i="2"/>
  <c r="L1266" i="2"/>
  <c r="L1265" i="2"/>
  <c r="L1264" i="2"/>
  <c r="L1263" i="2"/>
  <c r="L1262" i="2"/>
  <c r="L1261" i="2"/>
  <c r="L1260" i="2"/>
  <c r="L1259" i="2"/>
  <c r="L1258" i="2"/>
  <c r="L1257" i="2"/>
  <c r="L1256" i="2"/>
  <c r="L1255" i="2"/>
  <c r="L1254" i="2"/>
  <c r="L1253" i="2"/>
  <c r="L1252" i="2"/>
  <c r="L1251" i="2"/>
  <c r="L1250" i="2"/>
  <c r="L1249" i="2"/>
  <c r="L1248" i="2"/>
  <c r="L1247" i="2"/>
  <c r="L1246" i="2"/>
  <c r="L1245" i="2"/>
  <c r="L1244" i="2"/>
  <c r="L1243" i="2"/>
  <c r="L1242" i="2"/>
  <c r="L1241" i="2"/>
  <c r="L1240" i="2"/>
  <c r="L1239" i="2"/>
  <c r="L1238" i="2"/>
  <c r="L1237" i="2"/>
  <c r="L1236" i="2"/>
  <c r="L1235" i="2"/>
  <c r="L1234" i="2"/>
  <c r="L1233" i="2"/>
  <c r="L1232" i="2"/>
  <c r="L1231" i="2"/>
  <c r="L1230" i="2"/>
  <c r="L1229" i="2"/>
  <c r="L1228" i="2"/>
  <c r="L1227" i="2"/>
  <c r="L1226" i="2"/>
  <c r="L1225" i="2"/>
  <c r="L1224" i="2"/>
  <c r="L1223" i="2"/>
  <c r="L1222" i="2"/>
  <c r="L1221" i="2"/>
  <c r="L1220" i="2"/>
  <c r="L1219" i="2"/>
  <c r="L1218" i="2"/>
  <c r="L1217" i="2"/>
  <c r="L1216" i="2"/>
  <c r="L1215" i="2"/>
  <c r="L1214" i="2"/>
  <c r="L1213" i="2"/>
  <c r="L1212" i="2"/>
  <c r="L1211" i="2"/>
  <c r="L1210" i="2"/>
  <c r="L1209" i="2"/>
  <c r="L1208" i="2"/>
  <c r="L1207" i="2"/>
  <c r="L1206" i="2"/>
  <c r="L1205" i="2"/>
  <c r="L1204" i="2"/>
  <c r="L1203" i="2"/>
  <c r="L1202" i="2"/>
  <c r="L1201" i="2"/>
  <c r="L1200" i="2"/>
  <c r="L1199" i="2"/>
  <c r="L1198" i="2"/>
  <c r="L1197" i="2"/>
  <c r="L1196" i="2"/>
  <c r="L1195" i="2"/>
  <c r="L1194" i="2"/>
  <c r="L1193" i="2"/>
  <c r="L1192" i="2"/>
  <c r="L1191" i="2"/>
  <c r="L1190" i="2"/>
  <c r="L1189" i="2"/>
  <c r="L1188" i="2"/>
  <c r="L1187" i="2"/>
  <c r="L1186" i="2"/>
  <c r="L1185" i="2"/>
  <c r="L1184" i="2"/>
  <c r="L1183" i="2"/>
  <c r="L1182" i="2"/>
  <c r="L1181" i="2"/>
  <c r="L1180" i="2"/>
  <c r="L1179" i="2"/>
  <c r="L1178" i="2"/>
  <c r="L1177" i="2"/>
  <c r="L1176" i="2"/>
  <c r="L1175" i="2"/>
  <c r="L1174" i="2"/>
  <c r="L1173" i="2"/>
  <c r="L1172" i="2"/>
  <c r="L1171" i="2"/>
  <c r="L1170" i="2"/>
  <c r="L1169" i="2"/>
  <c r="L1168" i="2"/>
  <c r="L1167" i="2"/>
  <c r="L1166" i="2"/>
  <c r="L1165" i="2"/>
  <c r="L1164" i="2"/>
  <c r="L1163" i="2"/>
  <c r="L1162" i="2"/>
  <c r="L1161" i="2"/>
  <c r="L1160" i="2"/>
  <c r="L1159" i="2"/>
  <c r="L1158" i="2"/>
  <c r="L1157" i="2"/>
  <c r="L1156" i="2"/>
  <c r="L1155" i="2"/>
  <c r="L1154" i="2"/>
  <c r="L1153" i="2"/>
  <c r="L1152" i="2"/>
  <c r="L1151" i="2"/>
  <c r="L1150" i="2"/>
  <c r="L1149" i="2"/>
  <c r="L1148" i="2"/>
  <c r="L1147" i="2"/>
  <c r="L1146" i="2"/>
  <c r="L1145" i="2"/>
  <c r="L1144" i="2"/>
  <c r="L1143" i="2"/>
  <c r="L1142" i="2"/>
  <c r="L1141" i="2"/>
  <c r="L1140" i="2"/>
  <c r="L1139" i="2"/>
  <c r="L1138" i="2"/>
  <c r="L1137" i="2"/>
  <c r="L1136" i="2"/>
  <c r="L1135" i="2"/>
  <c r="L1134" i="2"/>
  <c r="L1133" i="2"/>
  <c r="L1132" i="2"/>
  <c r="L1131" i="2"/>
  <c r="L1130" i="2"/>
  <c r="L1129" i="2"/>
  <c r="L1128" i="2"/>
  <c r="L1127" i="2"/>
  <c r="L1126" i="2"/>
  <c r="L1125" i="2"/>
  <c r="L1124" i="2"/>
  <c r="L1123" i="2"/>
  <c r="L1122" i="2"/>
  <c r="L1121" i="2"/>
  <c r="L1120" i="2"/>
  <c r="L1119" i="2"/>
  <c r="L1118" i="2"/>
  <c r="L1117" i="2"/>
  <c r="L1116" i="2"/>
  <c r="L1115" i="2"/>
  <c r="L1114" i="2"/>
  <c r="L1113" i="2"/>
  <c r="L1112" i="2"/>
  <c r="L1111" i="2"/>
  <c r="L1110" i="2"/>
  <c r="L1109" i="2"/>
  <c r="L1108" i="2"/>
  <c r="L1107" i="2"/>
  <c r="L1106" i="2"/>
  <c r="L1105" i="2"/>
  <c r="L1104" i="2"/>
  <c r="L1103" i="2"/>
  <c r="L1102" i="2"/>
  <c r="L1101" i="2"/>
  <c r="L1100" i="2"/>
  <c r="L1099" i="2"/>
  <c r="L1098" i="2"/>
  <c r="L1097" i="2"/>
  <c r="L1096" i="2"/>
  <c r="L1095" i="2"/>
  <c r="L1094" i="2"/>
  <c r="L1093" i="2"/>
  <c r="L1092" i="2"/>
  <c r="L1091" i="2"/>
  <c r="L1090" i="2"/>
  <c r="L1089" i="2"/>
  <c r="L1088" i="2"/>
  <c r="L1087" i="2"/>
  <c r="L1086" i="2"/>
  <c r="L1085" i="2"/>
  <c r="L1084" i="2"/>
  <c r="L1083" i="2"/>
  <c r="L1082" i="2"/>
  <c r="L1081" i="2"/>
  <c r="L1080" i="2"/>
  <c r="L1079" i="2"/>
  <c r="L1078" i="2"/>
  <c r="L1077" i="2"/>
  <c r="L1076" i="2"/>
  <c r="L1075" i="2"/>
  <c r="L1074" i="2"/>
  <c r="L1073" i="2"/>
  <c r="L1072" i="2"/>
  <c r="L1071" i="2"/>
  <c r="L1070" i="2"/>
  <c r="L1069" i="2"/>
  <c r="L1068" i="2"/>
  <c r="L1067" i="2"/>
  <c r="L1066" i="2"/>
  <c r="L1065" i="2"/>
  <c r="L1064" i="2"/>
  <c r="L1063" i="2"/>
  <c r="L1062" i="2"/>
  <c r="L1061" i="2"/>
  <c r="L1060" i="2"/>
  <c r="L1059" i="2"/>
  <c r="L1058" i="2"/>
  <c r="L1057" i="2"/>
  <c r="L1056" i="2"/>
  <c r="L1055" i="2"/>
  <c r="L1054" i="2"/>
  <c r="L1053" i="2"/>
  <c r="L1052" i="2"/>
  <c r="L1051" i="2"/>
  <c r="L1050" i="2"/>
  <c r="L1049" i="2"/>
  <c r="L1048" i="2"/>
  <c r="L1047" i="2"/>
  <c r="L1046" i="2"/>
  <c r="L1045" i="2"/>
  <c r="L1044" i="2"/>
  <c r="L1043" i="2"/>
  <c r="L1042" i="2"/>
  <c r="L1041" i="2"/>
  <c r="L1040" i="2"/>
  <c r="L1039" i="2"/>
  <c r="L1038" i="2"/>
  <c r="L1037" i="2"/>
  <c r="L1036" i="2"/>
  <c r="L1035" i="2"/>
  <c r="L1034" i="2"/>
  <c r="L1033" i="2"/>
  <c r="L1032" i="2"/>
  <c r="L1031" i="2"/>
  <c r="L1030" i="2"/>
  <c r="L1029" i="2"/>
  <c r="L1028" i="2"/>
  <c r="L1027" i="2"/>
  <c r="L1026" i="2"/>
  <c r="L1025" i="2"/>
  <c r="L1024" i="2"/>
  <c r="L1023" i="2"/>
  <c r="L1022" i="2"/>
  <c r="L1021" i="2"/>
  <c r="L1020" i="2"/>
  <c r="L1019" i="2"/>
  <c r="L1018" i="2"/>
  <c r="L1017" i="2"/>
  <c r="L1016" i="2"/>
  <c r="L1015" i="2"/>
  <c r="L1014" i="2"/>
  <c r="L1013" i="2"/>
  <c r="L1012" i="2"/>
  <c r="L1011" i="2"/>
  <c r="L1010" i="2"/>
  <c r="L1009" i="2"/>
  <c r="L1008" i="2"/>
  <c r="L1007" i="2"/>
  <c r="L1006" i="2"/>
  <c r="L1005" i="2"/>
  <c r="L1004" i="2"/>
  <c r="L1003" i="2"/>
  <c r="L1002" i="2"/>
  <c r="L1001" i="2"/>
  <c r="L1000" i="2"/>
  <c r="L999" i="2"/>
  <c r="L998" i="2"/>
  <c r="L997" i="2"/>
  <c r="L996" i="2"/>
  <c r="L995" i="2"/>
  <c r="L994" i="2"/>
  <c r="L993" i="2"/>
  <c r="L992" i="2"/>
  <c r="L991" i="2"/>
  <c r="L990" i="2"/>
  <c r="L989" i="2"/>
  <c r="L988" i="2"/>
  <c r="L987" i="2"/>
  <c r="L986" i="2"/>
  <c r="L985" i="2"/>
  <c r="L984" i="2"/>
  <c r="L983" i="2"/>
  <c r="L982" i="2"/>
  <c r="L981" i="2"/>
  <c r="L980" i="2"/>
  <c r="L979" i="2"/>
  <c r="L978" i="2"/>
  <c r="L977" i="2"/>
  <c r="L976" i="2"/>
  <c r="L975" i="2"/>
  <c r="L974" i="2"/>
  <c r="L973" i="2"/>
  <c r="L972" i="2"/>
  <c r="L971" i="2"/>
  <c r="L970" i="2"/>
  <c r="L969" i="2"/>
  <c r="L968" i="2"/>
  <c r="L967" i="2"/>
  <c r="L966" i="2"/>
  <c r="L965" i="2"/>
  <c r="L964" i="2"/>
  <c r="L963" i="2"/>
  <c r="L962" i="2"/>
  <c r="L961" i="2"/>
  <c r="L960" i="2"/>
  <c r="L959" i="2"/>
  <c r="L958" i="2"/>
  <c r="L957" i="2"/>
  <c r="L956" i="2"/>
  <c r="L955" i="2"/>
  <c r="L954" i="2"/>
  <c r="L953" i="2"/>
  <c r="L952" i="2"/>
  <c r="L951" i="2"/>
  <c r="L950" i="2"/>
  <c r="L949" i="2"/>
  <c r="L948" i="2"/>
  <c r="L947" i="2"/>
  <c r="L946" i="2"/>
  <c r="L945" i="2"/>
  <c r="L944" i="2"/>
  <c r="L943" i="2"/>
  <c r="L942" i="2"/>
  <c r="L941" i="2"/>
  <c r="L940" i="2"/>
  <c r="L939" i="2"/>
  <c r="L938" i="2"/>
  <c r="L937" i="2"/>
  <c r="L936" i="2"/>
  <c r="L935" i="2"/>
  <c r="L934" i="2"/>
  <c r="L933" i="2"/>
  <c r="L932" i="2"/>
  <c r="L931" i="2"/>
  <c r="L930" i="2"/>
  <c r="L929" i="2"/>
  <c r="L928" i="2"/>
  <c r="L927" i="2"/>
  <c r="L926" i="2"/>
  <c r="L925" i="2"/>
  <c r="L924" i="2"/>
  <c r="L923" i="2"/>
  <c r="L922" i="2"/>
  <c r="L921" i="2"/>
  <c r="L920" i="2"/>
  <c r="L919" i="2"/>
  <c r="L918" i="2"/>
  <c r="L917" i="2"/>
  <c r="L916" i="2"/>
  <c r="L915" i="2"/>
  <c r="L914" i="2"/>
  <c r="L913" i="2"/>
  <c r="L912" i="2"/>
  <c r="L911" i="2"/>
  <c r="L910" i="2"/>
  <c r="L909" i="2"/>
  <c r="L908" i="2"/>
  <c r="L907" i="2"/>
  <c r="L906" i="2"/>
  <c r="L905" i="2"/>
  <c r="L904" i="2"/>
  <c r="L903" i="2"/>
  <c r="L902" i="2"/>
  <c r="L901" i="2"/>
  <c r="L900" i="2"/>
  <c r="L899" i="2"/>
  <c r="L898" i="2"/>
  <c r="L897" i="2"/>
  <c r="L896" i="2"/>
  <c r="L895" i="2"/>
  <c r="L894" i="2"/>
  <c r="L893" i="2"/>
  <c r="L892" i="2"/>
  <c r="L891" i="2"/>
  <c r="L890" i="2"/>
  <c r="L889" i="2"/>
  <c r="L888" i="2"/>
  <c r="L887" i="2"/>
  <c r="L886" i="2"/>
  <c r="L885" i="2"/>
  <c r="L884" i="2"/>
  <c r="L883" i="2"/>
  <c r="L882" i="2"/>
  <c r="L881" i="2"/>
  <c r="L880" i="2"/>
  <c r="L879" i="2"/>
  <c r="L878" i="2"/>
  <c r="L877" i="2"/>
  <c r="L876" i="2"/>
  <c r="L875" i="2"/>
  <c r="L874" i="2"/>
  <c r="L873" i="2"/>
  <c r="L872" i="2"/>
  <c r="L871" i="2"/>
  <c r="L870" i="2"/>
  <c r="L869" i="2"/>
  <c r="L868" i="2"/>
  <c r="L867" i="2"/>
  <c r="L866" i="2"/>
  <c r="L865" i="2"/>
  <c r="L864" i="2"/>
  <c r="L863" i="2"/>
  <c r="L862" i="2"/>
  <c r="L861" i="2"/>
  <c r="L860" i="2"/>
  <c r="L859" i="2"/>
  <c r="L858" i="2"/>
  <c r="L857" i="2"/>
  <c r="L856" i="2"/>
  <c r="L855" i="2"/>
  <c r="L854" i="2"/>
  <c r="L853" i="2"/>
  <c r="L852" i="2"/>
  <c r="L851" i="2"/>
  <c r="L850" i="2"/>
  <c r="L849" i="2"/>
  <c r="L848" i="2"/>
  <c r="L847" i="2"/>
  <c r="L846" i="2"/>
  <c r="L845" i="2"/>
  <c r="L844" i="2"/>
  <c r="L843" i="2"/>
  <c r="L842" i="2"/>
  <c r="L841" i="2"/>
  <c r="L840" i="2"/>
  <c r="L839" i="2"/>
  <c r="L838" i="2"/>
  <c r="L837" i="2"/>
  <c r="L836" i="2"/>
  <c r="L835" i="2"/>
  <c r="L834" i="2"/>
  <c r="L833" i="2"/>
  <c r="L832" i="2"/>
  <c r="L831" i="2"/>
  <c r="L830" i="2"/>
  <c r="L829" i="2"/>
  <c r="L828" i="2"/>
  <c r="L827" i="2"/>
  <c r="L826" i="2"/>
  <c r="L825" i="2"/>
  <c r="L824" i="2"/>
  <c r="L823" i="2"/>
  <c r="L822" i="2"/>
  <c r="L821" i="2"/>
  <c r="L820" i="2"/>
  <c r="L819" i="2"/>
  <c r="L818" i="2"/>
  <c r="L817" i="2"/>
  <c r="L816" i="2"/>
  <c r="L815" i="2"/>
  <c r="L814" i="2"/>
  <c r="L813" i="2"/>
  <c r="L812" i="2"/>
  <c r="L811" i="2"/>
  <c r="L810" i="2"/>
  <c r="L809" i="2"/>
  <c r="L808" i="2"/>
  <c r="L807" i="2"/>
  <c r="L806" i="2"/>
  <c r="L805" i="2"/>
  <c r="L804" i="2"/>
  <c r="L803" i="2"/>
  <c r="L802" i="2"/>
  <c r="L801" i="2"/>
  <c r="L800" i="2"/>
  <c r="L799" i="2"/>
  <c r="L798" i="2"/>
  <c r="L797" i="2"/>
  <c r="L796" i="2"/>
  <c r="L795" i="2"/>
  <c r="L794" i="2"/>
  <c r="L793" i="2"/>
  <c r="L792" i="2"/>
  <c r="L791" i="2"/>
  <c r="L790" i="2"/>
  <c r="L789" i="2"/>
  <c r="L788" i="2"/>
  <c r="L787" i="2"/>
  <c r="L786" i="2"/>
  <c r="L785" i="2"/>
  <c r="L784" i="2"/>
  <c r="L783" i="2"/>
  <c r="L782" i="2"/>
  <c r="L781" i="2"/>
  <c r="L780" i="2"/>
  <c r="L779" i="2"/>
  <c r="L778" i="2"/>
  <c r="L777" i="2"/>
  <c r="L776" i="2"/>
  <c r="L775" i="2"/>
  <c r="L774" i="2"/>
  <c r="L773" i="2"/>
  <c r="L772" i="2"/>
  <c r="L771" i="2"/>
  <c r="L770" i="2"/>
  <c r="L769" i="2"/>
  <c r="L768" i="2"/>
  <c r="L767" i="2"/>
  <c r="L766" i="2"/>
  <c r="L765" i="2"/>
  <c r="L764" i="2"/>
  <c r="L763" i="2"/>
  <c r="L762" i="2"/>
  <c r="L761" i="2"/>
  <c r="L760" i="2"/>
  <c r="L759" i="2"/>
  <c r="L758" i="2"/>
  <c r="L757" i="2"/>
  <c r="L756" i="2"/>
  <c r="L755" i="2"/>
  <c r="L754" i="2"/>
  <c r="L753" i="2"/>
  <c r="L752" i="2"/>
  <c r="L751" i="2"/>
  <c r="L750" i="2"/>
  <c r="L749" i="2"/>
  <c r="L748" i="2"/>
  <c r="L747" i="2"/>
  <c r="L746" i="2"/>
  <c r="L745" i="2"/>
  <c r="L744" i="2"/>
  <c r="L743" i="2"/>
  <c r="L742" i="2"/>
  <c r="L741" i="2"/>
  <c r="L740" i="2"/>
  <c r="L739" i="2"/>
  <c r="L738" i="2"/>
  <c r="L737" i="2"/>
  <c r="L736" i="2"/>
  <c r="L735" i="2"/>
  <c r="L734" i="2"/>
  <c r="L733" i="2"/>
  <c r="L732" i="2"/>
  <c r="L731" i="2"/>
  <c r="L730" i="2"/>
  <c r="L729" i="2"/>
  <c r="L728" i="2"/>
  <c r="L727" i="2"/>
  <c r="L726" i="2"/>
  <c r="L725" i="2"/>
  <c r="L724" i="2"/>
  <c r="L723" i="2"/>
  <c r="L722" i="2"/>
  <c r="L721" i="2"/>
  <c r="L720" i="2"/>
  <c r="L719" i="2"/>
  <c r="L718" i="2"/>
  <c r="L717" i="2"/>
  <c r="L716" i="2"/>
  <c r="L715" i="2"/>
  <c r="L714" i="2"/>
  <c r="L713" i="2"/>
  <c r="L712" i="2"/>
  <c r="L711" i="2"/>
  <c r="L710" i="2"/>
  <c r="L709" i="2"/>
  <c r="L708" i="2"/>
  <c r="L707" i="2"/>
  <c r="L706" i="2"/>
  <c r="L705" i="2"/>
  <c r="L704" i="2"/>
  <c r="L703" i="2"/>
  <c r="L702" i="2"/>
  <c r="L701" i="2"/>
  <c r="L700" i="2"/>
  <c r="L699" i="2"/>
  <c r="L698" i="2"/>
  <c r="L697" i="2"/>
  <c r="L696" i="2"/>
  <c r="L695" i="2"/>
  <c r="L694" i="2"/>
  <c r="L693" i="2"/>
  <c r="L692" i="2"/>
  <c r="L691" i="2"/>
  <c r="L690" i="2"/>
  <c r="L689" i="2"/>
  <c r="L688" i="2"/>
  <c r="L687" i="2"/>
  <c r="L686" i="2"/>
  <c r="L685" i="2"/>
  <c r="L684" i="2"/>
  <c r="L683" i="2"/>
  <c r="L682" i="2"/>
  <c r="L681" i="2"/>
  <c r="L680" i="2"/>
  <c r="L679" i="2"/>
  <c r="L678" i="2"/>
  <c r="L677" i="2"/>
  <c r="L676" i="2"/>
  <c r="L675" i="2"/>
  <c r="L674" i="2"/>
  <c r="L673" i="2"/>
  <c r="L672" i="2"/>
  <c r="L671" i="2"/>
  <c r="L670" i="2"/>
  <c r="L669" i="2"/>
  <c r="L668" i="2"/>
  <c r="L667" i="2"/>
  <c r="L666" i="2"/>
  <c r="L665" i="2"/>
  <c r="L664" i="2"/>
  <c r="L663" i="2"/>
  <c r="L662" i="2"/>
  <c r="L661" i="2"/>
  <c r="L660" i="2"/>
  <c r="L659" i="2"/>
  <c r="L658" i="2"/>
  <c r="L657" i="2"/>
  <c r="L656" i="2"/>
  <c r="L655" i="2"/>
  <c r="L654" i="2"/>
  <c r="L653" i="2"/>
  <c r="L652" i="2"/>
  <c r="L651" i="2"/>
  <c r="L650" i="2"/>
  <c r="L649" i="2"/>
  <c r="L648" i="2"/>
  <c r="L647" i="2"/>
  <c r="L646" i="2"/>
  <c r="L645" i="2"/>
  <c r="L644" i="2"/>
  <c r="L643" i="2"/>
  <c r="L642" i="2"/>
  <c r="L641" i="2"/>
  <c r="L640" i="2"/>
  <c r="L639" i="2"/>
  <c r="L638" i="2"/>
  <c r="L637" i="2"/>
  <c r="L636" i="2"/>
  <c r="L635" i="2"/>
  <c r="L634" i="2"/>
  <c r="L633" i="2"/>
  <c r="L632" i="2"/>
  <c r="L631" i="2"/>
  <c r="L630" i="2"/>
  <c r="L629" i="2"/>
  <c r="L628" i="2"/>
  <c r="L627" i="2"/>
  <c r="L626" i="2"/>
  <c r="L625" i="2"/>
  <c r="L624" i="2"/>
  <c r="L623" i="2"/>
  <c r="L622" i="2"/>
  <c r="L621" i="2"/>
  <c r="L620" i="2"/>
  <c r="L619" i="2"/>
  <c r="L618" i="2"/>
  <c r="L617" i="2"/>
  <c r="L616" i="2"/>
  <c r="L615" i="2"/>
  <c r="L614" i="2"/>
  <c r="L613" i="2"/>
  <c r="L612" i="2"/>
  <c r="L611" i="2"/>
  <c r="L610" i="2"/>
  <c r="L609" i="2"/>
  <c r="L608" i="2"/>
  <c r="L607" i="2"/>
  <c r="L606" i="2"/>
  <c r="L605" i="2"/>
  <c r="L604" i="2"/>
  <c r="L603" i="2"/>
  <c r="L602" i="2"/>
  <c r="L601" i="2"/>
  <c r="L600" i="2"/>
  <c r="L599" i="2"/>
  <c r="L598" i="2"/>
  <c r="L597" i="2"/>
  <c r="L596" i="2"/>
  <c r="L595" i="2"/>
  <c r="L594" i="2"/>
  <c r="L593" i="2"/>
  <c r="L592" i="2"/>
  <c r="L591" i="2"/>
  <c r="L590" i="2"/>
  <c r="L589" i="2"/>
  <c r="L588" i="2"/>
  <c r="L587" i="2"/>
  <c r="L586" i="2"/>
  <c r="L585" i="2"/>
  <c r="L584" i="2"/>
  <c r="L583" i="2"/>
  <c r="L582" i="2"/>
  <c r="L581" i="2"/>
  <c r="L580" i="2"/>
  <c r="L579" i="2"/>
  <c r="L578" i="2"/>
  <c r="L577" i="2"/>
  <c r="L576" i="2"/>
  <c r="L575" i="2"/>
  <c r="L574" i="2"/>
  <c r="L573" i="2"/>
  <c r="L572" i="2"/>
  <c r="L571" i="2"/>
  <c r="L570" i="2"/>
  <c r="L569" i="2"/>
  <c r="L568" i="2"/>
  <c r="L567" i="2"/>
  <c r="L566" i="2"/>
  <c r="L565" i="2"/>
  <c r="L564" i="2"/>
  <c r="L563" i="2"/>
  <c r="L562" i="2"/>
  <c r="L561" i="2"/>
  <c r="L560" i="2"/>
  <c r="L559" i="2"/>
  <c r="L558" i="2"/>
  <c r="L557" i="2"/>
  <c r="L556" i="2"/>
  <c r="L555" i="2"/>
  <c r="L554" i="2"/>
  <c r="L553" i="2"/>
  <c r="L552" i="2"/>
  <c r="L551" i="2"/>
  <c r="L550" i="2"/>
  <c r="L549" i="2"/>
  <c r="L548" i="2"/>
  <c r="L547" i="2"/>
  <c r="L546" i="2"/>
  <c r="L545" i="2"/>
  <c r="L544" i="2"/>
  <c r="L543" i="2"/>
  <c r="L542" i="2"/>
  <c r="L541" i="2"/>
  <c r="L540" i="2"/>
  <c r="L539" i="2"/>
  <c r="L538" i="2"/>
  <c r="L537" i="2"/>
  <c r="L536" i="2"/>
  <c r="L535" i="2"/>
  <c r="L534" i="2"/>
  <c r="L533" i="2"/>
  <c r="L532" i="2"/>
  <c r="L531" i="2"/>
  <c r="L530" i="2"/>
  <c r="L529" i="2"/>
  <c r="L528" i="2"/>
  <c r="L527" i="2"/>
  <c r="L526" i="2"/>
  <c r="L525" i="2"/>
  <c r="L524" i="2"/>
  <c r="L523" i="2"/>
  <c r="L522" i="2"/>
  <c r="L521" i="2"/>
  <c r="L520" i="2"/>
  <c r="L519" i="2"/>
  <c r="L518" i="2"/>
  <c r="L517" i="2"/>
  <c r="L516" i="2"/>
  <c r="L515" i="2"/>
  <c r="L514" i="2"/>
  <c r="L513" i="2"/>
  <c r="L512" i="2"/>
  <c r="L511" i="2"/>
  <c r="L510" i="2"/>
  <c r="L509" i="2"/>
  <c r="L508" i="2"/>
  <c r="L507" i="2"/>
  <c r="L506" i="2"/>
  <c r="L505" i="2"/>
  <c r="L504" i="2"/>
  <c r="L503" i="2"/>
  <c r="L502" i="2"/>
  <c r="L501" i="2"/>
  <c r="L500" i="2"/>
  <c r="L499" i="2"/>
  <c r="L498" i="2"/>
  <c r="L497" i="2"/>
  <c r="L496" i="2"/>
  <c r="L495" i="2"/>
  <c r="L494" i="2"/>
  <c r="L493" i="2"/>
  <c r="L492" i="2"/>
  <c r="L491" i="2"/>
  <c r="L490" i="2"/>
  <c r="L489" i="2"/>
  <c r="L488" i="2"/>
  <c r="L487" i="2"/>
  <c r="L486" i="2"/>
  <c r="L485" i="2"/>
  <c r="L484" i="2"/>
  <c r="L483" i="2"/>
  <c r="L482" i="2"/>
  <c r="L481" i="2"/>
  <c r="L480" i="2"/>
  <c r="L479" i="2"/>
  <c r="L478" i="2"/>
  <c r="L477" i="2"/>
  <c r="L476" i="2"/>
  <c r="L475" i="2"/>
  <c r="L474" i="2"/>
  <c r="L473" i="2"/>
  <c r="L472" i="2"/>
  <c r="L471" i="2"/>
  <c r="L470" i="2"/>
  <c r="L469" i="2"/>
  <c r="L468" i="2"/>
  <c r="L467" i="2"/>
  <c r="L466" i="2"/>
  <c r="L465" i="2"/>
  <c r="L464" i="2"/>
  <c r="L463" i="2"/>
  <c r="L462" i="2"/>
  <c r="L461" i="2"/>
  <c r="L460" i="2"/>
  <c r="L459" i="2"/>
  <c r="L458" i="2"/>
  <c r="L457" i="2"/>
  <c r="L456" i="2"/>
  <c r="L455" i="2"/>
  <c r="L454" i="2"/>
  <c r="L453" i="2"/>
  <c r="L452" i="2"/>
  <c r="L451" i="2"/>
  <c r="L450" i="2"/>
  <c r="L449" i="2"/>
  <c r="L448" i="2"/>
  <c r="L447" i="2"/>
  <c r="L446" i="2"/>
  <c r="L445" i="2"/>
  <c r="L444" i="2"/>
  <c r="L443" i="2"/>
  <c r="L442" i="2"/>
  <c r="L441" i="2"/>
  <c r="L440" i="2"/>
  <c r="L439" i="2"/>
  <c r="L438" i="2"/>
  <c r="L437" i="2"/>
  <c r="L436" i="2"/>
  <c r="L435" i="2"/>
  <c r="L434" i="2"/>
  <c r="L433" i="2"/>
  <c r="L432" i="2"/>
  <c r="L431" i="2"/>
  <c r="L430" i="2"/>
  <c r="L429" i="2"/>
  <c r="L428" i="2"/>
  <c r="L427" i="2"/>
  <c r="L426" i="2"/>
  <c r="L425" i="2"/>
  <c r="L424" i="2"/>
  <c r="L423" i="2"/>
  <c r="L422" i="2"/>
  <c r="L421" i="2"/>
  <c r="L420" i="2"/>
  <c r="L419" i="2"/>
  <c r="L418" i="2"/>
  <c r="L417" i="2"/>
  <c r="L416" i="2"/>
  <c r="L415" i="2"/>
  <c r="L414" i="2"/>
  <c r="L413" i="2"/>
  <c r="L412" i="2"/>
  <c r="L411" i="2"/>
  <c r="L410" i="2"/>
  <c r="L409" i="2"/>
  <c r="L408" i="2"/>
  <c r="L407" i="2"/>
  <c r="L406" i="2"/>
  <c r="L405" i="2"/>
  <c r="L404" i="2"/>
  <c r="L403" i="2"/>
  <c r="L402" i="2"/>
  <c r="L401" i="2"/>
  <c r="L400" i="2"/>
  <c r="L399" i="2"/>
  <c r="L398" i="2"/>
  <c r="L397" i="2"/>
  <c r="L396" i="2"/>
  <c r="L395" i="2"/>
  <c r="L394" i="2"/>
  <c r="L393" i="2"/>
  <c r="L392" i="2"/>
  <c r="L391" i="2"/>
  <c r="L390" i="2"/>
  <c r="L389" i="2"/>
  <c r="L388" i="2"/>
  <c r="L387" i="2"/>
  <c r="L386" i="2"/>
  <c r="L385" i="2"/>
  <c r="L384" i="2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7" i="2"/>
  <c r="J17" i="2"/>
  <c r="L16" i="2"/>
  <c r="J16" i="2"/>
  <c r="L15" i="2"/>
  <c r="I15" i="2"/>
  <c r="H15" i="2"/>
  <c r="J15" i="2" s="1"/>
  <c r="G15" i="2"/>
  <c r="L14" i="2"/>
  <c r="J14" i="2"/>
  <c r="L13" i="2"/>
  <c r="J13" i="2"/>
  <c r="L12" i="2"/>
  <c r="I12" i="2"/>
  <c r="K12" i="2" s="1"/>
  <c r="H12" i="2"/>
  <c r="J12" i="2" s="1"/>
  <c r="G12" i="2"/>
  <c r="L11" i="2"/>
  <c r="I11" i="2"/>
  <c r="K11" i="2" s="1"/>
  <c r="H11" i="2"/>
  <c r="J11" i="2" s="1"/>
  <c r="G11" i="2"/>
  <c r="L10" i="2"/>
  <c r="I10" i="2"/>
  <c r="K10" i="2" s="1"/>
  <c r="H10" i="2"/>
  <c r="J10" i="2" s="1"/>
  <c r="G10" i="2"/>
  <c r="L9" i="2"/>
  <c r="I9" i="2"/>
  <c r="K9" i="2" s="1"/>
  <c r="G9" i="2"/>
  <c r="L8" i="2"/>
  <c r="I8" i="2"/>
  <c r="K78" i="2" s="1"/>
  <c r="H8" i="2"/>
  <c r="G8" i="2"/>
  <c r="J8" i="2" l="1"/>
  <c r="H9" i="2"/>
  <c r="K14" i="2"/>
  <c r="K17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1270" i="2"/>
  <c r="K1269" i="2"/>
  <c r="K1268" i="2"/>
  <c r="K1267" i="2"/>
  <c r="K1266" i="2"/>
  <c r="K1265" i="2"/>
  <c r="K1264" i="2"/>
  <c r="K1263" i="2"/>
  <c r="K1262" i="2"/>
  <c r="K1261" i="2"/>
  <c r="K1260" i="2"/>
  <c r="K1259" i="2"/>
  <c r="K1258" i="2"/>
  <c r="K1257" i="2"/>
  <c r="K1256" i="2"/>
  <c r="K1255" i="2"/>
  <c r="K1254" i="2"/>
  <c r="K1253" i="2"/>
  <c r="K1252" i="2"/>
  <c r="K1251" i="2"/>
  <c r="K1250" i="2"/>
  <c r="K1249" i="2"/>
  <c r="K1248" i="2"/>
  <c r="K1247" i="2"/>
  <c r="K1246" i="2"/>
  <c r="K1245" i="2"/>
  <c r="K1244" i="2"/>
  <c r="K1243" i="2"/>
  <c r="K1242" i="2"/>
  <c r="K1241" i="2"/>
  <c r="K1240" i="2"/>
  <c r="K1239" i="2"/>
  <c r="K1238" i="2"/>
  <c r="K1237" i="2"/>
  <c r="K1236" i="2"/>
  <c r="K1235" i="2"/>
  <c r="K1234" i="2"/>
  <c r="K1233" i="2"/>
  <c r="K1232" i="2"/>
  <c r="K1231" i="2"/>
  <c r="K1230" i="2"/>
  <c r="K1229" i="2"/>
  <c r="K1228" i="2"/>
  <c r="K1227" i="2"/>
  <c r="K1226" i="2"/>
  <c r="K1225" i="2"/>
  <c r="K1224" i="2"/>
  <c r="K1223" i="2"/>
  <c r="K1222" i="2"/>
  <c r="K1221" i="2"/>
  <c r="K1220" i="2"/>
  <c r="K1219" i="2"/>
  <c r="K1218" i="2"/>
  <c r="K1217" i="2"/>
  <c r="K1216" i="2"/>
  <c r="K1215" i="2"/>
  <c r="K1214" i="2"/>
  <c r="K1213" i="2"/>
  <c r="K1212" i="2"/>
  <c r="K1211" i="2"/>
  <c r="K1210" i="2"/>
  <c r="K1209" i="2"/>
  <c r="K1208" i="2"/>
  <c r="K1207" i="2"/>
  <c r="K1206" i="2"/>
  <c r="K1205" i="2"/>
  <c r="K1204" i="2"/>
  <c r="K1203" i="2"/>
  <c r="K1202" i="2"/>
  <c r="K1201" i="2"/>
  <c r="K1200" i="2"/>
  <c r="K1199" i="2"/>
  <c r="K1198" i="2"/>
  <c r="K1197" i="2"/>
  <c r="K1196" i="2"/>
  <c r="K1195" i="2"/>
  <c r="K1194" i="2"/>
  <c r="K1193" i="2"/>
  <c r="K1192" i="2"/>
  <c r="K1191" i="2"/>
  <c r="K1190" i="2"/>
  <c r="K1189" i="2"/>
  <c r="K1188" i="2"/>
  <c r="K1187" i="2"/>
  <c r="K1186" i="2"/>
  <c r="K1185" i="2"/>
  <c r="K1184" i="2"/>
  <c r="K1183" i="2"/>
  <c r="K1182" i="2"/>
  <c r="K1181" i="2"/>
  <c r="K1180" i="2"/>
  <c r="K1179" i="2"/>
  <c r="K1178" i="2"/>
  <c r="K1177" i="2"/>
  <c r="K1176" i="2"/>
  <c r="K1175" i="2"/>
  <c r="K1174" i="2"/>
  <c r="K1173" i="2"/>
  <c r="K1172" i="2"/>
  <c r="K1171" i="2"/>
  <c r="K1170" i="2"/>
  <c r="K1169" i="2"/>
  <c r="K1168" i="2"/>
  <c r="K1167" i="2"/>
  <c r="K1166" i="2"/>
  <c r="K1165" i="2"/>
  <c r="K1164" i="2"/>
  <c r="K1163" i="2"/>
  <c r="K1162" i="2"/>
  <c r="K1161" i="2"/>
  <c r="K1160" i="2"/>
  <c r="K1159" i="2"/>
  <c r="K1158" i="2"/>
  <c r="K1157" i="2"/>
  <c r="K1156" i="2"/>
  <c r="K1155" i="2"/>
  <c r="K1154" i="2"/>
  <c r="K1153" i="2"/>
  <c r="K1152" i="2"/>
  <c r="K1151" i="2"/>
  <c r="K1150" i="2"/>
  <c r="K1149" i="2"/>
  <c r="K1148" i="2"/>
  <c r="K1147" i="2"/>
  <c r="K1146" i="2"/>
  <c r="K1145" i="2"/>
  <c r="K1144" i="2"/>
  <c r="K1143" i="2"/>
  <c r="K1142" i="2"/>
  <c r="K1141" i="2"/>
  <c r="K1140" i="2"/>
  <c r="K1139" i="2"/>
  <c r="K1138" i="2"/>
  <c r="K1137" i="2"/>
  <c r="K1136" i="2"/>
  <c r="K1135" i="2"/>
  <c r="K1134" i="2"/>
  <c r="K1133" i="2"/>
  <c r="K1132" i="2"/>
  <c r="K1131" i="2"/>
  <c r="K1130" i="2"/>
  <c r="K1129" i="2"/>
  <c r="K1128" i="2"/>
  <c r="K1127" i="2"/>
  <c r="K1126" i="2"/>
  <c r="K1125" i="2"/>
  <c r="K1124" i="2"/>
  <c r="K1123" i="2"/>
  <c r="K1122" i="2"/>
  <c r="K1121" i="2"/>
  <c r="K1120" i="2"/>
  <c r="K1119" i="2"/>
  <c r="K1118" i="2"/>
  <c r="K1117" i="2"/>
  <c r="K1116" i="2"/>
  <c r="K1115" i="2"/>
  <c r="K1114" i="2"/>
  <c r="K1113" i="2"/>
  <c r="K1112" i="2"/>
  <c r="K1111" i="2"/>
  <c r="K1110" i="2"/>
  <c r="K1109" i="2"/>
  <c r="K1108" i="2"/>
  <c r="K1107" i="2"/>
  <c r="K1106" i="2"/>
  <c r="K1105" i="2"/>
  <c r="K1104" i="2"/>
  <c r="K1103" i="2"/>
  <c r="K1102" i="2"/>
  <c r="K1101" i="2"/>
  <c r="K1100" i="2"/>
  <c r="K1099" i="2"/>
  <c r="K1098" i="2"/>
  <c r="K1097" i="2"/>
  <c r="K1096" i="2"/>
  <c r="K1095" i="2"/>
  <c r="K1094" i="2"/>
  <c r="K1093" i="2"/>
  <c r="K1092" i="2"/>
  <c r="K1091" i="2"/>
  <c r="K1090" i="2"/>
  <c r="K1089" i="2"/>
  <c r="K1088" i="2"/>
  <c r="K1087" i="2"/>
  <c r="K1086" i="2"/>
  <c r="K1085" i="2"/>
  <c r="K1084" i="2"/>
  <c r="K1083" i="2"/>
  <c r="K1082" i="2"/>
  <c r="K1081" i="2"/>
  <c r="K1080" i="2"/>
  <c r="K1079" i="2"/>
  <c r="K1078" i="2"/>
  <c r="K1077" i="2"/>
  <c r="K1076" i="2"/>
  <c r="K1075" i="2"/>
  <c r="K1074" i="2"/>
  <c r="K1073" i="2"/>
  <c r="K1072" i="2"/>
  <c r="K1071" i="2"/>
  <c r="K1070" i="2"/>
  <c r="K1069" i="2"/>
  <c r="K1068" i="2"/>
  <c r="K1067" i="2"/>
  <c r="K1066" i="2"/>
  <c r="K1065" i="2"/>
  <c r="K1064" i="2"/>
  <c r="K1063" i="2"/>
  <c r="K1062" i="2"/>
  <c r="K1061" i="2"/>
  <c r="K1060" i="2"/>
  <c r="K1059" i="2"/>
  <c r="K1058" i="2"/>
  <c r="K1057" i="2"/>
  <c r="K1056" i="2"/>
  <c r="K1055" i="2"/>
  <c r="K1054" i="2"/>
  <c r="K1053" i="2"/>
  <c r="K1052" i="2"/>
  <c r="K1051" i="2"/>
  <c r="K1050" i="2"/>
  <c r="K1049" i="2"/>
  <c r="K1048" i="2"/>
  <c r="K1047" i="2"/>
  <c r="K1046" i="2"/>
  <c r="K1045" i="2"/>
  <c r="K1044" i="2"/>
  <c r="K1043" i="2"/>
  <c r="K1042" i="2"/>
  <c r="K1041" i="2"/>
  <c r="K1040" i="2"/>
  <c r="K1039" i="2"/>
  <c r="K1038" i="2"/>
  <c r="K1037" i="2"/>
  <c r="K1036" i="2"/>
  <c r="K1035" i="2"/>
  <c r="K1034" i="2"/>
  <c r="K1033" i="2"/>
  <c r="K1032" i="2"/>
  <c r="K1031" i="2"/>
  <c r="K1030" i="2"/>
  <c r="K1029" i="2"/>
  <c r="K1028" i="2"/>
  <c r="K1027" i="2"/>
  <c r="K1026" i="2"/>
  <c r="K1025" i="2"/>
  <c r="K1024" i="2"/>
  <c r="K1023" i="2"/>
  <c r="K1022" i="2"/>
  <c r="K1021" i="2"/>
  <c r="K1020" i="2"/>
  <c r="K1019" i="2"/>
  <c r="K1018" i="2"/>
  <c r="K1017" i="2"/>
  <c r="K1016" i="2"/>
  <c r="K1015" i="2"/>
  <c r="K1014" i="2"/>
  <c r="K1013" i="2"/>
  <c r="K1012" i="2"/>
  <c r="K1011" i="2"/>
  <c r="K1010" i="2"/>
  <c r="K1009" i="2"/>
  <c r="K1008" i="2"/>
  <c r="K1007" i="2"/>
  <c r="K1006" i="2"/>
  <c r="K1005" i="2"/>
  <c r="K1004" i="2"/>
  <c r="K1003" i="2"/>
  <c r="K1002" i="2"/>
  <c r="K1001" i="2"/>
  <c r="K1000" i="2"/>
  <c r="K999" i="2"/>
  <c r="K998" i="2"/>
  <c r="K997" i="2"/>
  <c r="K996" i="2"/>
  <c r="K995" i="2"/>
  <c r="K994" i="2"/>
  <c r="K993" i="2"/>
  <c r="K992" i="2"/>
  <c r="K991" i="2"/>
  <c r="K990" i="2"/>
  <c r="K989" i="2"/>
  <c r="K988" i="2"/>
  <c r="K987" i="2"/>
  <c r="K986" i="2"/>
  <c r="K985" i="2"/>
  <c r="K984" i="2"/>
  <c r="K983" i="2"/>
  <c r="K982" i="2"/>
  <c r="K981" i="2"/>
  <c r="K980" i="2"/>
  <c r="K979" i="2"/>
  <c r="K978" i="2"/>
  <c r="K977" i="2"/>
  <c r="K976" i="2"/>
  <c r="K975" i="2"/>
  <c r="K974" i="2"/>
  <c r="K973" i="2"/>
  <c r="K972" i="2"/>
  <c r="K971" i="2"/>
  <c r="K970" i="2"/>
  <c r="K969" i="2"/>
  <c r="K968" i="2"/>
  <c r="K967" i="2"/>
  <c r="K966" i="2"/>
  <c r="K965" i="2"/>
  <c r="K964" i="2"/>
  <c r="K963" i="2"/>
  <c r="K962" i="2"/>
  <c r="K961" i="2"/>
  <c r="K960" i="2"/>
  <c r="K959" i="2"/>
  <c r="K958" i="2"/>
  <c r="K957" i="2"/>
  <c r="K956" i="2"/>
  <c r="K955" i="2"/>
  <c r="K954" i="2"/>
  <c r="K953" i="2"/>
  <c r="K952" i="2"/>
  <c r="K951" i="2"/>
  <c r="K950" i="2"/>
  <c r="K949" i="2"/>
  <c r="K948" i="2"/>
  <c r="K947" i="2"/>
  <c r="K946" i="2"/>
  <c r="K945" i="2"/>
  <c r="K944" i="2"/>
  <c r="K943" i="2"/>
  <c r="K942" i="2"/>
  <c r="K941" i="2"/>
  <c r="K940" i="2"/>
  <c r="K939" i="2"/>
  <c r="K938" i="2"/>
  <c r="K937" i="2"/>
  <c r="K936" i="2"/>
  <c r="K935" i="2"/>
  <c r="K934" i="2"/>
  <c r="K933" i="2"/>
  <c r="K932" i="2"/>
  <c r="K931" i="2"/>
  <c r="K930" i="2"/>
  <c r="K929" i="2"/>
  <c r="K928" i="2"/>
  <c r="K927" i="2"/>
  <c r="K926" i="2"/>
  <c r="K925" i="2"/>
  <c r="K924" i="2"/>
  <c r="K923" i="2"/>
  <c r="K922" i="2"/>
  <c r="K921" i="2"/>
  <c r="K920" i="2"/>
  <c r="K919" i="2"/>
  <c r="K918" i="2"/>
  <c r="K917" i="2"/>
  <c r="K916" i="2"/>
  <c r="K915" i="2"/>
  <c r="K914" i="2"/>
  <c r="K913" i="2"/>
  <c r="K912" i="2"/>
  <c r="K911" i="2"/>
  <c r="K910" i="2"/>
  <c r="K909" i="2"/>
  <c r="K908" i="2"/>
  <c r="K907" i="2"/>
  <c r="K906" i="2"/>
  <c r="K905" i="2"/>
  <c r="K904" i="2"/>
  <c r="K903" i="2"/>
  <c r="K902" i="2"/>
  <c r="K901" i="2"/>
  <c r="K900" i="2"/>
  <c r="K899" i="2"/>
  <c r="K898" i="2"/>
  <c r="K897" i="2"/>
  <c r="K896" i="2"/>
  <c r="K895" i="2"/>
  <c r="K894" i="2"/>
  <c r="K893" i="2"/>
  <c r="K892" i="2"/>
  <c r="K891" i="2"/>
  <c r="K890" i="2"/>
  <c r="K889" i="2"/>
  <c r="K888" i="2"/>
  <c r="K887" i="2"/>
  <c r="K886" i="2"/>
  <c r="K885" i="2"/>
  <c r="K884" i="2"/>
  <c r="K883" i="2"/>
  <c r="K882" i="2"/>
  <c r="K881" i="2"/>
  <c r="K880" i="2"/>
  <c r="K879" i="2"/>
  <c r="K878" i="2"/>
  <c r="K877" i="2"/>
  <c r="K876" i="2"/>
  <c r="K875" i="2"/>
  <c r="K874" i="2"/>
  <c r="K873" i="2"/>
  <c r="K872" i="2"/>
  <c r="K871" i="2"/>
  <c r="K870" i="2"/>
  <c r="K869" i="2"/>
  <c r="K868" i="2"/>
  <c r="K867" i="2"/>
  <c r="K866" i="2"/>
  <c r="K865" i="2"/>
  <c r="K864" i="2"/>
  <c r="K863" i="2"/>
  <c r="K862" i="2"/>
  <c r="K861" i="2"/>
  <c r="K860" i="2"/>
  <c r="K859" i="2"/>
  <c r="K858" i="2"/>
  <c r="K857" i="2"/>
  <c r="K856" i="2"/>
  <c r="K855" i="2"/>
  <c r="K854" i="2"/>
  <c r="K853" i="2"/>
  <c r="K852" i="2"/>
  <c r="K851" i="2"/>
  <c r="K850" i="2"/>
  <c r="K849" i="2"/>
  <c r="K848" i="2"/>
  <c r="K847" i="2"/>
  <c r="K846" i="2"/>
  <c r="K845" i="2"/>
  <c r="K844" i="2"/>
  <c r="K843" i="2"/>
  <c r="K842" i="2"/>
  <c r="K841" i="2"/>
  <c r="K840" i="2"/>
  <c r="K839" i="2"/>
  <c r="K838" i="2"/>
  <c r="K837" i="2"/>
  <c r="K836" i="2"/>
  <c r="K835" i="2"/>
  <c r="K834" i="2"/>
  <c r="K833" i="2"/>
  <c r="K832" i="2"/>
  <c r="K831" i="2"/>
  <c r="K830" i="2"/>
  <c r="K829" i="2"/>
  <c r="K828" i="2"/>
  <c r="K827" i="2"/>
  <c r="K826" i="2"/>
  <c r="K825" i="2"/>
  <c r="K824" i="2"/>
  <c r="K823" i="2"/>
  <c r="K822" i="2"/>
  <c r="K821" i="2"/>
  <c r="K820" i="2"/>
  <c r="K819" i="2"/>
  <c r="K818" i="2"/>
  <c r="K817" i="2"/>
  <c r="K816" i="2"/>
  <c r="K815" i="2"/>
  <c r="K814" i="2"/>
  <c r="K813" i="2"/>
  <c r="K812" i="2"/>
  <c r="K811" i="2"/>
  <c r="K810" i="2"/>
  <c r="K809" i="2"/>
  <c r="K808" i="2"/>
  <c r="K807" i="2"/>
  <c r="K806" i="2"/>
  <c r="K805" i="2"/>
  <c r="K804" i="2"/>
  <c r="K803" i="2"/>
  <c r="K802" i="2"/>
  <c r="K801" i="2"/>
  <c r="K800" i="2"/>
  <c r="K799" i="2"/>
  <c r="K798" i="2"/>
  <c r="K797" i="2"/>
  <c r="K796" i="2"/>
  <c r="K795" i="2"/>
  <c r="K794" i="2"/>
  <c r="K793" i="2"/>
  <c r="K792" i="2"/>
  <c r="K791" i="2"/>
  <c r="K790" i="2"/>
  <c r="K789" i="2"/>
  <c r="K788" i="2"/>
  <c r="K787" i="2"/>
  <c r="K786" i="2"/>
  <c r="K785" i="2"/>
  <c r="K784" i="2"/>
  <c r="K783" i="2"/>
  <c r="K782" i="2"/>
  <c r="K781" i="2"/>
  <c r="K780" i="2"/>
  <c r="K779" i="2"/>
  <c r="K778" i="2"/>
  <c r="K777" i="2"/>
  <c r="K776" i="2"/>
  <c r="K775" i="2"/>
  <c r="K774" i="2"/>
  <c r="K773" i="2"/>
  <c r="K772" i="2"/>
  <c r="K771" i="2"/>
  <c r="K770" i="2"/>
  <c r="K769" i="2"/>
  <c r="K768" i="2"/>
  <c r="K767" i="2"/>
  <c r="K766" i="2"/>
  <c r="K765" i="2"/>
  <c r="K764" i="2"/>
  <c r="K763" i="2"/>
  <c r="K762" i="2"/>
  <c r="K761" i="2"/>
  <c r="K760" i="2"/>
  <c r="K759" i="2"/>
  <c r="K758" i="2"/>
  <c r="K757" i="2"/>
  <c r="K756" i="2"/>
  <c r="K755" i="2"/>
  <c r="K754" i="2"/>
  <c r="K753" i="2"/>
  <c r="K752" i="2"/>
  <c r="K751" i="2"/>
  <c r="K750" i="2"/>
  <c r="K749" i="2"/>
  <c r="K748" i="2"/>
  <c r="K747" i="2"/>
  <c r="K746" i="2"/>
  <c r="K745" i="2"/>
  <c r="K744" i="2"/>
  <c r="K743" i="2"/>
  <c r="K742" i="2"/>
  <c r="K741" i="2"/>
  <c r="K740" i="2"/>
  <c r="K739" i="2"/>
  <c r="K738" i="2"/>
  <c r="K737" i="2"/>
  <c r="K736" i="2"/>
  <c r="K735" i="2"/>
  <c r="K734" i="2"/>
  <c r="K733" i="2"/>
  <c r="K732" i="2"/>
  <c r="K731" i="2"/>
  <c r="K730" i="2"/>
  <c r="K729" i="2"/>
  <c r="K728" i="2"/>
  <c r="K727" i="2"/>
  <c r="K726" i="2"/>
  <c r="K725" i="2"/>
  <c r="K724" i="2"/>
  <c r="K723" i="2"/>
  <c r="K722" i="2"/>
  <c r="K721" i="2"/>
  <c r="K720" i="2"/>
  <c r="K719" i="2"/>
  <c r="K718" i="2"/>
  <c r="K717" i="2"/>
  <c r="K716" i="2"/>
  <c r="K715" i="2"/>
  <c r="K714" i="2"/>
  <c r="K713" i="2"/>
  <c r="K712" i="2"/>
  <c r="K711" i="2"/>
  <c r="K710" i="2"/>
  <c r="K709" i="2"/>
  <c r="K708" i="2"/>
  <c r="K707" i="2"/>
  <c r="K706" i="2"/>
  <c r="K705" i="2"/>
  <c r="K704" i="2"/>
  <c r="K703" i="2"/>
  <c r="K702" i="2"/>
  <c r="K701" i="2"/>
  <c r="K700" i="2"/>
  <c r="K699" i="2"/>
  <c r="K698" i="2"/>
  <c r="K697" i="2"/>
  <c r="K696" i="2"/>
  <c r="K695" i="2"/>
  <c r="K694" i="2"/>
  <c r="K693" i="2"/>
  <c r="K692" i="2"/>
  <c r="K691" i="2"/>
  <c r="K690" i="2"/>
  <c r="K689" i="2"/>
  <c r="K688" i="2"/>
  <c r="K687" i="2"/>
  <c r="K686" i="2"/>
  <c r="K685" i="2"/>
  <c r="K684" i="2"/>
  <c r="K683" i="2"/>
  <c r="K682" i="2"/>
  <c r="K681" i="2"/>
  <c r="K680" i="2"/>
  <c r="K679" i="2"/>
  <c r="K678" i="2"/>
  <c r="K677" i="2"/>
  <c r="K676" i="2"/>
  <c r="K675" i="2"/>
  <c r="K674" i="2"/>
  <c r="K673" i="2"/>
  <c r="K672" i="2"/>
  <c r="K671" i="2"/>
  <c r="K670" i="2"/>
  <c r="K669" i="2"/>
  <c r="K668" i="2"/>
  <c r="K667" i="2"/>
  <c r="K666" i="2"/>
  <c r="K665" i="2"/>
  <c r="K664" i="2"/>
  <c r="K663" i="2"/>
  <c r="K662" i="2"/>
  <c r="K661" i="2"/>
  <c r="K660" i="2"/>
  <c r="K659" i="2"/>
  <c r="K658" i="2"/>
  <c r="K657" i="2"/>
  <c r="K656" i="2"/>
  <c r="K655" i="2"/>
  <c r="K654" i="2"/>
  <c r="K653" i="2"/>
  <c r="K652" i="2"/>
  <c r="K651" i="2"/>
  <c r="K650" i="2"/>
  <c r="K649" i="2"/>
  <c r="K648" i="2"/>
  <c r="K647" i="2"/>
  <c r="K646" i="2"/>
  <c r="K645" i="2"/>
  <c r="K644" i="2"/>
  <c r="K643" i="2"/>
  <c r="K642" i="2"/>
  <c r="K641" i="2"/>
  <c r="K640" i="2"/>
  <c r="K639" i="2"/>
  <c r="K638" i="2"/>
  <c r="K637" i="2"/>
  <c r="K636" i="2"/>
  <c r="K635" i="2"/>
  <c r="K634" i="2"/>
  <c r="K633" i="2"/>
  <c r="K632" i="2"/>
  <c r="K631" i="2"/>
  <c r="K630" i="2"/>
  <c r="K629" i="2"/>
  <c r="K628" i="2"/>
  <c r="K627" i="2"/>
  <c r="K626" i="2"/>
  <c r="K625" i="2"/>
  <c r="K624" i="2"/>
  <c r="K623" i="2"/>
  <c r="K622" i="2"/>
  <c r="K621" i="2"/>
  <c r="K620" i="2"/>
  <c r="K619" i="2"/>
  <c r="K618" i="2"/>
  <c r="K617" i="2"/>
  <c r="K616" i="2"/>
  <c r="K615" i="2"/>
  <c r="K614" i="2"/>
  <c r="K613" i="2"/>
  <c r="K612" i="2"/>
  <c r="K611" i="2"/>
  <c r="K610" i="2"/>
  <c r="K609" i="2"/>
  <c r="K608" i="2"/>
  <c r="K607" i="2"/>
  <c r="K606" i="2"/>
  <c r="K605" i="2"/>
  <c r="K604" i="2"/>
  <c r="K603" i="2"/>
  <c r="K602" i="2"/>
  <c r="K601" i="2"/>
  <c r="K600" i="2"/>
  <c r="K599" i="2"/>
  <c r="K598" i="2"/>
  <c r="K597" i="2"/>
  <c r="K596" i="2"/>
  <c r="K595" i="2"/>
  <c r="K594" i="2"/>
  <c r="K593" i="2"/>
  <c r="K592" i="2"/>
  <c r="K591" i="2"/>
  <c r="K590" i="2"/>
  <c r="K589" i="2"/>
  <c r="K588" i="2"/>
  <c r="K587" i="2"/>
  <c r="K586" i="2"/>
  <c r="K585" i="2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6" i="2"/>
  <c r="K555" i="2"/>
  <c r="K554" i="2"/>
  <c r="K553" i="2"/>
  <c r="K552" i="2"/>
  <c r="K551" i="2"/>
  <c r="K550" i="2"/>
  <c r="K549" i="2"/>
  <c r="K548" i="2"/>
  <c r="K547" i="2"/>
  <c r="K546" i="2"/>
  <c r="K545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8" i="2"/>
  <c r="K13" i="2"/>
  <c r="K16" i="2"/>
  <c r="J351" i="1"/>
  <c r="K351" i="1"/>
  <c r="K457" i="1" l="1"/>
  <c r="J457" i="1"/>
  <c r="K456" i="1"/>
  <c r="J456" i="1"/>
  <c r="K455" i="1"/>
  <c r="J455" i="1"/>
  <c r="K454" i="1"/>
  <c r="J454" i="1"/>
  <c r="K453" i="1"/>
  <c r="J453" i="1"/>
  <c r="K452" i="1"/>
  <c r="J452" i="1"/>
  <c r="K451" i="1"/>
  <c r="J451" i="1"/>
  <c r="K450" i="1"/>
  <c r="J450" i="1"/>
  <c r="K449" i="1"/>
  <c r="J449" i="1"/>
  <c r="K448" i="1"/>
  <c r="J448" i="1"/>
  <c r="K447" i="1"/>
  <c r="J447" i="1"/>
  <c r="K446" i="1"/>
  <c r="J446" i="1"/>
  <c r="K445" i="1"/>
  <c r="J445" i="1"/>
  <c r="K444" i="1"/>
  <c r="J444" i="1"/>
  <c r="K443" i="1"/>
  <c r="J443" i="1"/>
  <c r="K442" i="1"/>
  <c r="J442" i="1"/>
  <c r="K441" i="1"/>
  <c r="J441" i="1"/>
  <c r="K440" i="1"/>
  <c r="J440" i="1"/>
  <c r="K439" i="1"/>
  <c r="J439" i="1"/>
  <c r="K438" i="1"/>
  <c r="J438" i="1"/>
  <c r="K437" i="1"/>
  <c r="J437" i="1"/>
  <c r="K436" i="1"/>
  <c r="J436" i="1"/>
  <c r="K435" i="1"/>
  <c r="J435" i="1"/>
  <c r="K434" i="1"/>
  <c r="J434" i="1"/>
  <c r="K433" i="1"/>
  <c r="J433" i="1"/>
  <c r="K432" i="1"/>
  <c r="J432" i="1"/>
  <c r="K431" i="1"/>
  <c r="J431" i="1"/>
  <c r="K430" i="1"/>
  <c r="J430" i="1"/>
  <c r="K429" i="1"/>
  <c r="J429" i="1"/>
  <c r="K428" i="1"/>
  <c r="J428" i="1"/>
  <c r="K427" i="1"/>
  <c r="J427" i="1"/>
  <c r="K426" i="1"/>
  <c r="J426" i="1"/>
  <c r="K425" i="1"/>
  <c r="J425" i="1"/>
  <c r="K424" i="1"/>
  <c r="J424" i="1"/>
  <c r="K423" i="1"/>
  <c r="J423" i="1"/>
  <c r="K422" i="1"/>
  <c r="J422" i="1"/>
  <c r="K421" i="1"/>
  <c r="J421" i="1"/>
  <c r="K420" i="1"/>
  <c r="J420" i="1"/>
  <c r="K419" i="1"/>
  <c r="J419" i="1"/>
  <c r="K418" i="1"/>
  <c r="J418" i="1"/>
  <c r="K417" i="1"/>
  <c r="J417" i="1"/>
  <c r="K416" i="1"/>
  <c r="J416" i="1"/>
  <c r="K415" i="1"/>
  <c r="J415" i="1"/>
  <c r="K414" i="1"/>
  <c r="J414" i="1"/>
  <c r="K413" i="1"/>
  <c r="J413" i="1"/>
  <c r="K412" i="1"/>
  <c r="J412" i="1"/>
  <c r="K411" i="1"/>
  <c r="J411" i="1"/>
  <c r="K410" i="1"/>
  <c r="J410" i="1"/>
  <c r="K409" i="1"/>
  <c r="J409" i="1"/>
  <c r="K408" i="1"/>
  <c r="J408" i="1"/>
  <c r="K407" i="1"/>
  <c r="J407" i="1"/>
  <c r="K406" i="1"/>
  <c r="J406" i="1"/>
  <c r="K405" i="1"/>
  <c r="J405" i="1"/>
  <c r="K404" i="1"/>
  <c r="J404" i="1"/>
  <c r="K403" i="1"/>
  <c r="J403" i="1"/>
  <c r="K402" i="1"/>
  <c r="J402" i="1"/>
  <c r="K401" i="1"/>
  <c r="J401" i="1"/>
  <c r="K400" i="1"/>
  <c r="J400" i="1"/>
  <c r="K399" i="1"/>
  <c r="J399" i="1"/>
  <c r="K398" i="1"/>
  <c r="J398" i="1"/>
  <c r="K397" i="1"/>
  <c r="J397" i="1"/>
  <c r="K396" i="1"/>
  <c r="J396" i="1"/>
  <c r="K395" i="1"/>
  <c r="J395" i="1"/>
  <c r="K394" i="1"/>
  <c r="J394" i="1"/>
  <c r="K393" i="1"/>
  <c r="J393" i="1"/>
  <c r="K392" i="1"/>
  <c r="J392" i="1"/>
  <c r="K391" i="1"/>
  <c r="J391" i="1"/>
  <c r="K390" i="1"/>
  <c r="J390" i="1"/>
  <c r="K389" i="1"/>
  <c r="J389" i="1"/>
  <c r="K388" i="1"/>
  <c r="J388" i="1"/>
  <c r="K387" i="1"/>
  <c r="J387" i="1"/>
  <c r="K386" i="1"/>
  <c r="J386" i="1"/>
  <c r="K385" i="1"/>
  <c r="J385" i="1"/>
  <c r="K384" i="1"/>
  <c r="J384" i="1"/>
  <c r="K383" i="1"/>
  <c r="J383" i="1"/>
  <c r="K382" i="1"/>
  <c r="J382" i="1"/>
  <c r="K381" i="1"/>
  <c r="J381" i="1"/>
  <c r="K380" i="1"/>
  <c r="J380" i="1"/>
  <c r="K379" i="1"/>
  <c r="J379" i="1"/>
  <c r="K378" i="1"/>
  <c r="J378" i="1"/>
  <c r="K377" i="1"/>
  <c r="J377" i="1"/>
  <c r="K376" i="1"/>
  <c r="J376" i="1"/>
  <c r="K375" i="1"/>
  <c r="J375" i="1"/>
  <c r="K374" i="1"/>
  <c r="J374" i="1"/>
  <c r="K373" i="1"/>
  <c r="J373" i="1"/>
  <c r="K372" i="1"/>
  <c r="J372" i="1"/>
  <c r="K371" i="1"/>
  <c r="J371" i="1"/>
  <c r="K370" i="1"/>
  <c r="J370" i="1"/>
  <c r="K369" i="1"/>
  <c r="J369" i="1"/>
  <c r="K368" i="1"/>
  <c r="J368" i="1"/>
  <c r="K367" i="1"/>
  <c r="J367" i="1"/>
  <c r="K366" i="1"/>
  <c r="J366" i="1"/>
  <c r="K365" i="1"/>
  <c r="J365" i="1"/>
  <c r="K364" i="1"/>
  <c r="J364" i="1"/>
  <c r="K363" i="1"/>
  <c r="J363" i="1"/>
  <c r="K362" i="1"/>
  <c r="J362" i="1"/>
  <c r="K361" i="1"/>
  <c r="J361" i="1"/>
  <c r="K360" i="1"/>
  <c r="J360" i="1"/>
  <c r="K359" i="1"/>
  <c r="J359" i="1"/>
  <c r="K358" i="1"/>
  <c r="J358" i="1"/>
  <c r="K357" i="1"/>
  <c r="J357" i="1"/>
  <c r="K356" i="1"/>
  <c r="J356" i="1"/>
  <c r="K355" i="1"/>
  <c r="J355" i="1"/>
  <c r="K354" i="1"/>
  <c r="J354" i="1"/>
  <c r="K353" i="1"/>
  <c r="J353" i="1"/>
  <c r="K352" i="1"/>
  <c r="J352" i="1"/>
  <c r="K350" i="1"/>
  <c r="J350" i="1"/>
  <c r="K349" i="1"/>
  <c r="J349" i="1"/>
  <c r="K348" i="1"/>
  <c r="J348" i="1"/>
  <c r="K347" i="1"/>
  <c r="J347" i="1"/>
  <c r="K346" i="1"/>
  <c r="J346" i="1"/>
  <c r="K345" i="1"/>
  <c r="J345" i="1"/>
  <c r="K344" i="1"/>
  <c r="J344" i="1"/>
  <c r="K343" i="1"/>
  <c r="J343" i="1"/>
  <c r="K342" i="1"/>
  <c r="J342" i="1"/>
  <c r="K341" i="1"/>
  <c r="J341" i="1"/>
  <c r="K340" i="1"/>
  <c r="J340" i="1"/>
  <c r="K339" i="1"/>
  <c r="J339" i="1"/>
  <c r="K338" i="1"/>
  <c r="J338" i="1"/>
  <c r="K337" i="1"/>
  <c r="J337" i="1"/>
  <c r="K336" i="1"/>
  <c r="J336" i="1"/>
  <c r="K335" i="1"/>
  <c r="J335" i="1"/>
  <c r="K334" i="1"/>
  <c r="J334" i="1"/>
  <c r="K333" i="1"/>
  <c r="J333" i="1"/>
  <c r="K332" i="1"/>
  <c r="J332" i="1"/>
  <c r="K331" i="1"/>
  <c r="J331" i="1"/>
  <c r="K330" i="1"/>
  <c r="J330" i="1"/>
  <c r="K329" i="1"/>
  <c r="J329" i="1"/>
  <c r="K328" i="1"/>
  <c r="J328" i="1"/>
  <c r="K327" i="1"/>
  <c r="J327" i="1"/>
  <c r="K326" i="1"/>
  <c r="J326" i="1"/>
  <c r="K325" i="1"/>
  <c r="J325" i="1"/>
  <c r="K324" i="1"/>
  <c r="J324" i="1"/>
  <c r="K323" i="1"/>
  <c r="J323" i="1"/>
  <c r="K322" i="1"/>
  <c r="J322" i="1"/>
  <c r="K321" i="1"/>
  <c r="J321" i="1"/>
  <c r="K320" i="1"/>
  <c r="J320" i="1"/>
  <c r="K319" i="1"/>
  <c r="J319" i="1"/>
  <c r="K318" i="1"/>
  <c r="J318" i="1"/>
  <c r="K317" i="1"/>
  <c r="J317" i="1"/>
  <c r="K316" i="1"/>
  <c r="J316" i="1"/>
  <c r="K315" i="1"/>
  <c r="J315" i="1"/>
  <c r="K314" i="1"/>
  <c r="J314" i="1"/>
  <c r="K313" i="1"/>
  <c r="J313" i="1"/>
  <c r="K312" i="1"/>
  <c r="J312" i="1"/>
  <c r="K311" i="1"/>
  <c r="J311" i="1"/>
  <c r="K310" i="1"/>
  <c r="J310" i="1"/>
  <c r="K309" i="1"/>
  <c r="J309" i="1"/>
  <c r="K308" i="1"/>
  <c r="J308" i="1"/>
  <c r="K307" i="1"/>
  <c r="J307" i="1"/>
  <c r="K306" i="1"/>
  <c r="J306" i="1"/>
  <c r="K305" i="1"/>
  <c r="J305" i="1"/>
  <c r="K304" i="1"/>
  <c r="J304" i="1"/>
  <c r="K303" i="1"/>
  <c r="J303" i="1"/>
  <c r="K302" i="1"/>
  <c r="J302" i="1"/>
  <c r="K301" i="1"/>
  <c r="J301" i="1"/>
  <c r="K300" i="1"/>
  <c r="J300" i="1"/>
  <c r="K299" i="1"/>
  <c r="J299" i="1"/>
  <c r="K298" i="1"/>
  <c r="J298" i="1"/>
  <c r="K297" i="1"/>
  <c r="J297" i="1"/>
  <c r="K296" i="1"/>
  <c r="J296" i="1"/>
  <c r="K295" i="1"/>
  <c r="J295" i="1"/>
  <c r="K294" i="1"/>
  <c r="J294" i="1"/>
  <c r="K293" i="1"/>
  <c r="J293" i="1"/>
  <c r="K292" i="1"/>
  <c r="J292" i="1"/>
  <c r="K291" i="1"/>
  <c r="J291" i="1"/>
  <c r="K290" i="1"/>
  <c r="J290" i="1"/>
  <c r="K289" i="1"/>
  <c r="J289" i="1"/>
  <c r="K288" i="1"/>
  <c r="J288" i="1"/>
  <c r="K287" i="1"/>
  <c r="J287" i="1"/>
  <c r="K286" i="1"/>
  <c r="J286" i="1"/>
  <c r="K285" i="1"/>
  <c r="J285" i="1"/>
  <c r="K284" i="1"/>
  <c r="J284" i="1"/>
  <c r="K283" i="1"/>
  <c r="J283" i="1"/>
  <c r="K282" i="1"/>
  <c r="J282" i="1"/>
  <c r="K281" i="1"/>
  <c r="J281" i="1"/>
  <c r="K280" i="1"/>
  <c r="J280" i="1"/>
  <c r="K279" i="1"/>
  <c r="J279" i="1"/>
  <c r="K278" i="1"/>
  <c r="J278" i="1"/>
  <c r="K277" i="1"/>
  <c r="J277" i="1"/>
  <c r="K276" i="1"/>
  <c r="J276" i="1"/>
  <c r="K275" i="1"/>
  <c r="J275" i="1"/>
  <c r="K274" i="1"/>
  <c r="J274" i="1"/>
  <c r="K273" i="1"/>
  <c r="J273" i="1"/>
  <c r="K272" i="1"/>
  <c r="J272" i="1"/>
  <c r="K271" i="1"/>
  <c r="J271" i="1"/>
  <c r="K270" i="1"/>
  <c r="J270" i="1"/>
  <c r="K269" i="1"/>
  <c r="J269" i="1"/>
  <c r="K268" i="1"/>
  <c r="J268" i="1"/>
  <c r="K267" i="1"/>
  <c r="J267" i="1"/>
  <c r="K266" i="1"/>
  <c r="J266" i="1"/>
  <c r="K265" i="1"/>
  <c r="J265" i="1"/>
  <c r="K264" i="1"/>
  <c r="J264" i="1"/>
  <c r="K263" i="1"/>
  <c r="J263" i="1"/>
  <c r="K262" i="1"/>
  <c r="J262" i="1"/>
  <c r="K261" i="1"/>
  <c r="J261" i="1"/>
  <c r="K260" i="1"/>
  <c r="J260" i="1"/>
  <c r="K259" i="1"/>
  <c r="J259" i="1"/>
  <c r="K258" i="1"/>
  <c r="J258" i="1"/>
  <c r="K257" i="1"/>
  <c r="J257" i="1"/>
  <c r="K256" i="1"/>
  <c r="J256" i="1"/>
  <c r="K255" i="1"/>
  <c r="J255" i="1"/>
  <c r="K254" i="1"/>
  <c r="J254" i="1"/>
  <c r="K253" i="1"/>
  <c r="J253" i="1"/>
  <c r="K252" i="1"/>
  <c r="J252" i="1"/>
  <c r="K251" i="1"/>
  <c r="J251" i="1"/>
  <c r="K250" i="1"/>
  <c r="J250" i="1"/>
  <c r="K249" i="1"/>
  <c r="J249" i="1"/>
  <c r="K248" i="1"/>
  <c r="J248" i="1"/>
  <c r="K247" i="1"/>
  <c r="J247" i="1"/>
  <c r="K246" i="1"/>
  <c r="J246" i="1"/>
  <c r="K245" i="1"/>
  <c r="J245" i="1"/>
  <c r="K244" i="1"/>
  <c r="J244" i="1"/>
  <c r="K243" i="1"/>
  <c r="J243" i="1"/>
  <c r="K242" i="1"/>
  <c r="J242" i="1"/>
  <c r="K241" i="1"/>
  <c r="J241" i="1"/>
  <c r="K240" i="1"/>
  <c r="J240" i="1"/>
  <c r="K239" i="1"/>
  <c r="J239" i="1"/>
  <c r="K238" i="1"/>
  <c r="J238" i="1"/>
  <c r="K237" i="1"/>
  <c r="J237" i="1"/>
  <c r="K236" i="1"/>
  <c r="J236" i="1"/>
  <c r="K235" i="1"/>
  <c r="J235" i="1"/>
  <c r="K234" i="1"/>
  <c r="J234" i="1"/>
  <c r="K233" i="1"/>
  <c r="J233" i="1"/>
  <c r="J232" i="1"/>
  <c r="K231" i="1"/>
  <c r="J231" i="1"/>
  <c r="K230" i="1"/>
  <c r="J230" i="1"/>
  <c r="K229" i="1"/>
  <c r="J229" i="1"/>
  <c r="K228" i="1"/>
  <c r="J228" i="1"/>
  <c r="K227" i="1"/>
  <c r="J227" i="1"/>
  <c r="K226" i="1"/>
  <c r="J226" i="1"/>
  <c r="K225" i="1"/>
  <c r="J225" i="1"/>
  <c r="K224" i="1"/>
  <c r="J224" i="1"/>
  <c r="K223" i="1"/>
  <c r="J223" i="1"/>
  <c r="K222" i="1"/>
  <c r="J222" i="1"/>
  <c r="K221" i="1"/>
  <c r="J221" i="1"/>
  <c r="K220" i="1"/>
  <c r="J220" i="1"/>
  <c r="K219" i="1"/>
  <c r="J219" i="1"/>
  <c r="K218" i="1"/>
  <c r="J218" i="1"/>
  <c r="K217" i="1"/>
  <c r="J217" i="1"/>
  <c r="K216" i="1"/>
  <c r="J216" i="1"/>
  <c r="K215" i="1"/>
  <c r="J215" i="1"/>
  <c r="K214" i="1"/>
  <c r="J214" i="1"/>
  <c r="K213" i="1"/>
  <c r="J213" i="1"/>
  <c r="K212" i="1"/>
  <c r="J212" i="1"/>
  <c r="K211" i="1"/>
  <c r="J211" i="1"/>
  <c r="K210" i="1"/>
  <c r="J210" i="1"/>
  <c r="K209" i="1"/>
  <c r="J209" i="1"/>
  <c r="K208" i="1"/>
  <c r="J208" i="1"/>
  <c r="K207" i="1"/>
  <c r="J207" i="1"/>
  <c r="K206" i="1"/>
  <c r="J206" i="1"/>
  <c r="K205" i="1"/>
  <c r="J205" i="1"/>
  <c r="K204" i="1"/>
  <c r="J204" i="1"/>
  <c r="K203" i="1"/>
  <c r="J203" i="1"/>
  <c r="K202" i="1"/>
  <c r="J202" i="1"/>
  <c r="K201" i="1"/>
  <c r="J201" i="1"/>
  <c r="K200" i="1"/>
  <c r="J200" i="1"/>
  <c r="K199" i="1"/>
  <c r="J199" i="1"/>
  <c r="K198" i="1"/>
  <c r="J198" i="1"/>
  <c r="K197" i="1"/>
  <c r="J197" i="1"/>
  <c r="K196" i="1"/>
  <c r="J196" i="1"/>
  <c r="K195" i="1"/>
  <c r="J195" i="1"/>
  <c r="K194" i="1"/>
  <c r="J194" i="1"/>
  <c r="K193" i="1"/>
  <c r="J193" i="1"/>
  <c r="K192" i="1"/>
  <c r="J192" i="1"/>
  <c r="K191" i="1"/>
  <c r="J191" i="1"/>
  <c r="K190" i="1"/>
  <c r="J190" i="1"/>
  <c r="K189" i="1"/>
  <c r="J189" i="1"/>
  <c r="K188" i="1"/>
  <c r="J188" i="1"/>
  <c r="K187" i="1"/>
  <c r="J187" i="1"/>
  <c r="K186" i="1"/>
  <c r="J186" i="1"/>
  <c r="K185" i="1"/>
  <c r="J185" i="1"/>
  <c r="K184" i="1"/>
  <c r="J184" i="1"/>
  <c r="K183" i="1"/>
  <c r="J183" i="1"/>
  <c r="K182" i="1"/>
  <c r="J182" i="1"/>
  <c r="K181" i="1"/>
  <c r="J181" i="1"/>
  <c r="K180" i="1"/>
  <c r="J180" i="1"/>
  <c r="K179" i="1"/>
  <c r="J179" i="1"/>
  <c r="K178" i="1"/>
  <c r="J178" i="1"/>
  <c r="K177" i="1"/>
  <c r="J177" i="1"/>
  <c r="K176" i="1"/>
  <c r="J176" i="1"/>
  <c r="K175" i="1"/>
  <c r="J175" i="1"/>
  <c r="K174" i="1"/>
  <c r="J174" i="1"/>
  <c r="K173" i="1"/>
  <c r="J173" i="1"/>
  <c r="K172" i="1"/>
  <c r="J172" i="1"/>
  <c r="K171" i="1"/>
  <c r="J171" i="1"/>
  <c r="K170" i="1"/>
  <c r="J170" i="1"/>
  <c r="K169" i="1"/>
  <c r="J169" i="1"/>
  <c r="K168" i="1"/>
  <c r="J168" i="1"/>
  <c r="K167" i="1"/>
  <c r="J167" i="1"/>
  <c r="K166" i="1"/>
  <c r="J166" i="1"/>
  <c r="K165" i="1"/>
  <c r="J165" i="1"/>
  <c r="K164" i="1"/>
  <c r="J164" i="1"/>
  <c r="K163" i="1"/>
  <c r="J163" i="1"/>
  <c r="K162" i="1"/>
  <c r="J162" i="1"/>
  <c r="K161" i="1"/>
  <c r="J161" i="1"/>
  <c r="K160" i="1"/>
  <c r="J160" i="1"/>
  <c r="K159" i="1"/>
  <c r="J159" i="1"/>
  <c r="K158" i="1"/>
  <c r="J158" i="1"/>
  <c r="K157" i="1"/>
  <c r="J157" i="1"/>
  <c r="K156" i="1"/>
  <c r="J156" i="1"/>
  <c r="K155" i="1"/>
  <c r="J155" i="1"/>
  <c r="K154" i="1"/>
  <c r="J154" i="1"/>
  <c r="K153" i="1"/>
  <c r="J153" i="1"/>
  <c r="K152" i="1"/>
  <c r="J152" i="1"/>
  <c r="K151" i="1"/>
  <c r="J151" i="1"/>
  <c r="K150" i="1"/>
  <c r="J150" i="1"/>
  <c r="K149" i="1"/>
  <c r="J149" i="1"/>
  <c r="K148" i="1"/>
  <c r="J148" i="1"/>
  <c r="K147" i="1"/>
  <c r="J147" i="1"/>
  <c r="K146" i="1"/>
  <c r="J146" i="1"/>
  <c r="K145" i="1"/>
  <c r="J145" i="1"/>
  <c r="K144" i="1"/>
  <c r="J144" i="1"/>
  <c r="K143" i="1"/>
  <c r="J143" i="1"/>
  <c r="K142" i="1"/>
  <c r="J142" i="1"/>
  <c r="K141" i="1"/>
  <c r="J141" i="1"/>
  <c r="K140" i="1"/>
  <c r="J140" i="1"/>
  <c r="K139" i="1"/>
  <c r="J139" i="1"/>
  <c r="K138" i="1"/>
  <c r="J138" i="1"/>
  <c r="K137" i="1"/>
  <c r="J137" i="1"/>
  <c r="K136" i="1"/>
  <c r="J136" i="1"/>
  <c r="K135" i="1"/>
  <c r="J135" i="1"/>
  <c r="K134" i="1"/>
  <c r="J134" i="1"/>
  <c r="K133" i="1"/>
  <c r="J133" i="1"/>
  <c r="K132" i="1"/>
  <c r="J132" i="1"/>
  <c r="K131" i="1"/>
  <c r="J131" i="1"/>
  <c r="K130" i="1"/>
  <c r="J130" i="1"/>
  <c r="K129" i="1"/>
  <c r="J129" i="1"/>
  <c r="K128" i="1"/>
  <c r="J128" i="1"/>
  <c r="K127" i="1"/>
  <c r="J127" i="1"/>
  <c r="K126" i="1"/>
  <c r="J126" i="1"/>
  <c r="K125" i="1"/>
  <c r="J125" i="1"/>
  <c r="K124" i="1"/>
  <c r="J124" i="1"/>
  <c r="K123" i="1"/>
  <c r="J123" i="1"/>
  <c r="K122" i="1"/>
  <c r="J122" i="1"/>
  <c r="K121" i="1"/>
  <c r="J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13" i="1"/>
  <c r="J113" i="1"/>
  <c r="K112" i="1"/>
  <c r="J112" i="1"/>
  <c r="K111" i="1"/>
  <c r="J111" i="1"/>
  <c r="K110" i="1"/>
  <c r="J110" i="1"/>
  <c r="K109" i="1"/>
  <c r="J109" i="1"/>
  <c r="K108" i="1"/>
  <c r="J108" i="1"/>
  <c r="K107" i="1"/>
  <c r="J107" i="1"/>
  <c r="K106" i="1"/>
  <c r="J106" i="1"/>
  <c r="K105" i="1"/>
  <c r="J105" i="1"/>
  <c r="K104" i="1"/>
  <c r="J104" i="1"/>
  <c r="K103" i="1"/>
  <c r="J103" i="1"/>
  <c r="K102" i="1"/>
  <c r="J102" i="1"/>
  <c r="K101" i="1"/>
  <c r="J101" i="1"/>
  <c r="K100" i="1"/>
  <c r="J100" i="1"/>
  <c r="K99" i="1"/>
  <c r="J99" i="1"/>
  <c r="K98" i="1"/>
  <c r="J98" i="1"/>
  <c r="K97" i="1"/>
  <c r="J97" i="1"/>
  <c r="K96" i="1"/>
  <c r="J96" i="1"/>
  <c r="K95" i="1"/>
  <c r="J95" i="1"/>
  <c r="K94" i="1"/>
  <c r="J94" i="1"/>
  <c r="K93" i="1"/>
  <c r="J93" i="1"/>
  <c r="K92" i="1"/>
  <c r="J92" i="1"/>
  <c r="K91" i="1"/>
  <c r="J91" i="1"/>
  <c r="K90" i="1"/>
  <c r="J90" i="1"/>
  <c r="K89" i="1"/>
  <c r="J89" i="1"/>
  <c r="K88" i="1"/>
  <c r="J88" i="1"/>
  <c r="K87" i="1"/>
  <c r="J87" i="1"/>
  <c r="K86" i="1"/>
  <c r="J86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J74" i="1"/>
  <c r="K73" i="1"/>
  <c r="J73" i="1"/>
  <c r="K72" i="1"/>
  <c r="J72" i="1"/>
  <c r="K71" i="1"/>
  <c r="J71" i="1"/>
  <c r="K70" i="1"/>
  <c r="J70" i="1"/>
  <c r="K69" i="1"/>
  <c r="J69" i="1"/>
  <c r="K68" i="1"/>
  <c r="J68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49" i="1"/>
  <c r="J49" i="1"/>
  <c r="I49" i="1"/>
  <c r="K48" i="1"/>
  <c r="J48" i="1"/>
  <c r="I48" i="1"/>
  <c r="K47" i="1"/>
  <c r="J47" i="1"/>
  <c r="I47" i="1"/>
  <c r="K46" i="1"/>
  <c r="J46" i="1"/>
  <c r="I46" i="1"/>
  <c r="K45" i="1"/>
  <c r="J45" i="1"/>
  <c r="I45" i="1"/>
  <c r="K44" i="1"/>
  <c r="J44" i="1"/>
  <c r="I44" i="1"/>
  <c r="K43" i="1"/>
  <c r="J43" i="1"/>
  <c r="I43" i="1"/>
  <c r="K42" i="1"/>
  <c r="J42" i="1"/>
  <c r="I42" i="1"/>
  <c r="K41" i="1"/>
  <c r="J41" i="1"/>
  <c r="I41" i="1"/>
  <c r="K40" i="1"/>
  <c r="J40" i="1"/>
  <c r="I40" i="1"/>
  <c r="K39" i="1"/>
  <c r="J39" i="1"/>
  <c r="I39" i="1"/>
  <c r="K38" i="1"/>
  <c r="J38" i="1"/>
  <c r="I38" i="1"/>
  <c r="K37" i="1"/>
  <c r="J37" i="1"/>
  <c r="K36" i="1"/>
  <c r="J36" i="1"/>
  <c r="I36" i="1"/>
  <c r="K35" i="1"/>
  <c r="J35" i="1"/>
  <c r="I35" i="1"/>
  <c r="K34" i="1"/>
  <c r="J34" i="1"/>
  <c r="I34" i="1"/>
  <c r="K33" i="1"/>
  <c r="J33" i="1"/>
  <c r="I33" i="1"/>
  <c r="K32" i="1"/>
  <c r="J32" i="1"/>
  <c r="I32" i="1"/>
  <c r="K31" i="1"/>
  <c r="J31" i="1"/>
  <c r="I31" i="1"/>
  <c r="K30" i="1"/>
  <c r="J30" i="1"/>
  <c r="I30" i="1"/>
  <c r="K29" i="1"/>
  <c r="J29" i="1"/>
  <c r="I29" i="1"/>
  <c r="K28" i="1"/>
  <c r="J28" i="1"/>
  <c r="K27" i="1"/>
  <c r="J27" i="1"/>
  <c r="I27" i="1"/>
  <c r="K26" i="1"/>
  <c r="J26" i="1"/>
  <c r="I26" i="1"/>
  <c r="K25" i="1"/>
  <c r="J25" i="1"/>
  <c r="I25" i="1"/>
  <c r="K24" i="1"/>
  <c r="J24" i="1"/>
  <c r="I24" i="1"/>
  <c r="K23" i="1"/>
  <c r="J23" i="1"/>
  <c r="I23" i="1"/>
  <c r="K22" i="1"/>
  <c r="J22" i="1"/>
  <c r="I22" i="1"/>
  <c r="K21" i="1"/>
  <c r="J21" i="1"/>
  <c r="I21" i="1"/>
  <c r="K20" i="1"/>
  <c r="J20" i="1"/>
  <c r="I20" i="1"/>
  <c r="K19" i="1"/>
  <c r="J19" i="1"/>
  <c r="I19" i="1"/>
  <c r="K18" i="1"/>
  <c r="J18" i="1"/>
  <c r="I18" i="1"/>
  <c r="K17" i="1"/>
  <c r="J17" i="1"/>
  <c r="I17" i="1"/>
  <c r="K16" i="1"/>
  <c r="J16" i="1"/>
  <c r="I16" i="1"/>
  <c r="K15" i="1"/>
  <c r="J15" i="1"/>
  <c r="I15" i="1"/>
  <c r="K14" i="1"/>
  <c r="J14" i="1"/>
  <c r="I14" i="1"/>
  <c r="F14" i="1"/>
  <c r="K13" i="1"/>
  <c r="J13" i="1"/>
  <c r="I13" i="1"/>
  <c r="K12" i="1"/>
  <c r="J12" i="1"/>
  <c r="I12" i="1"/>
  <c r="F12" i="1"/>
</calcChain>
</file>

<file path=xl/sharedStrings.xml><?xml version="1.0" encoding="utf-8"?>
<sst xmlns="http://schemas.openxmlformats.org/spreadsheetml/2006/main" count="2962" uniqueCount="580">
  <si>
    <t/>
  </si>
  <si>
    <t xml:space="preserve">    Załącznik Nr 1 </t>
  </si>
  <si>
    <t>WYKONANIE  PLANU  DOCHODÓW  BUDŻETU  WOJEWÓDZTWA  ZACHODNIOPOMORSKIEGO</t>
  </si>
  <si>
    <t xml:space="preserve">         ZA  I  PÓŁROCZE  2013  ROKU</t>
  </si>
  <si>
    <t>w złotych</t>
  </si>
  <si>
    <t>Dział
Rozdz.
§§</t>
  </si>
  <si>
    <t>Wyszczególnienie</t>
  </si>
  <si>
    <t>Plan wg uchwały budżetowej 
(stan na 01.01.2013 r.)</t>
  </si>
  <si>
    <t>Plan po zmianach 
wg stanu na 30.06.2013 r.</t>
  </si>
  <si>
    <t>Wykonanie 
wg stanu na
30.06.2013 r.</t>
  </si>
  <si>
    <t>Wsk. wyk. 
w % 
(5:4)</t>
  </si>
  <si>
    <t>Struktura
w % 
(kol. 5 )</t>
  </si>
  <si>
    <t>Odchylenie wykonania od półrocznego planu po zmianach</t>
  </si>
  <si>
    <t>DOCHODY  OGÓŁEM:</t>
  </si>
  <si>
    <t>DOCHODY BIEŻĄCE</t>
  </si>
  <si>
    <t>1. Dochody własne</t>
  </si>
  <si>
    <t>1) Udział województwa w podatkach stanowiących dochód budżetu</t>
  </si>
  <si>
    <t>- w podatku dochodowym od osób fizycznych</t>
  </si>
  <si>
    <t>- w podatku dochodowym od osób prawnych</t>
  </si>
  <si>
    <t>2) Dochody uzyskiwane z działalności jednostek budżetowych</t>
  </si>
  <si>
    <t>3) Dochody z najmu i dzierżawy majątku województwa</t>
  </si>
  <si>
    <t>2. Subwencja ogólna</t>
  </si>
  <si>
    <t>1) Część oświatowa subwencji ogólnej</t>
  </si>
  <si>
    <t>2) Część wyrównawcza subwencji ogólnej</t>
  </si>
  <si>
    <t>3) Część regionalna subwencji ogólnej</t>
  </si>
  <si>
    <t>3. Dotacja z budżetu państwa na zadania własne</t>
  </si>
  <si>
    <t xml:space="preserve">4. Dotacje oraz środki  z funduszy </t>
  </si>
  <si>
    <t>5. Dotacje celowe i płatności</t>
  </si>
  <si>
    <t>6. Środki pochodzące ze źródeł zagranicznych</t>
  </si>
  <si>
    <t xml:space="preserve">7. Wkład własny krajowy z innych źródeł </t>
  </si>
  <si>
    <t>8. Dotacje na zadania własne realizowane na mocy porozumień z j.s.t.</t>
  </si>
  <si>
    <t xml:space="preserve">9. Pomoc finasowa udzielona pomiędzy j.s.t </t>
  </si>
  <si>
    <t>10. Dotacje z budżetu państwa na realizację zadań zleconych</t>
  </si>
  <si>
    <t xml:space="preserve">DOCHODY MAJĄTKOWE </t>
  </si>
  <si>
    <t>1) Dochody uzyskiwane z działalności jednostek budżetowych</t>
  </si>
  <si>
    <t>2) Dochody ze sprzedaży  majątku województwa</t>
  </si>
  <si>
    <t>2. Środki pochodzące ze źródeł zagranicznych</t>
  </si>
  <si>
    <t xml:space="preserve">3. Wkład własny krajowy z innych źródeł </t>
  </si>
  <si>
    <t>4. Dotacje celowe i płatności</t>
  </si>
  <si>
    <t xml:space="preserve">5. Pomoc finasowa udzielona pomiędzy j.s.t </t>
  </si>
  <si>
    <t xml:space="preserve">6. Dotacje oraz środki z funduszy </t>
  </si>
  <si>
    <t>7. Dotacje z budżetu państwa na zadania własne</t>
  </si>
  <si>
    <t>8. Uzupełnienie subwencji ogólnej na zadania własne inwestycyjne</t>
  </si>
  <si>
    <t>9. Dotacje z budżetu państwa na realizację zadań zleconych</t>
  </si>
  <si>
    <t xml:space="preserve"> I. DOCHODY  ZWIĄZANE  Z  REALIZACJĄ  ZADAŃ  WŁASNYCH</t>
  </si>
  <si>
    <t>- bieżące</t>
  </si>
  <si>
    <t>- majątkowe</t>
  </si>
  <si>
    <t xml:space="preserve"> II. DOCHODY  ZWIĄZANE  Z  REALIZACJĄ  ZADAŃ  ZLECONYCH</t>
  </si>
  <si>
    <t>z tego w dziale</t>
  </si>
  <si>
    <t>010 - Rolnictwo i łowiectwo</t>
  </si>
  <si>
    <t>01006 - Zarządy melioracji i urządzeń wodnych</t>
  </si>
  <si>
    <t>Dochody bieżące</t>
  </si>
  <si>
    <t>058 0 - Grzywny i inne kary pieniężne od osób prawnych i innych jednostek organizacyjnych</t>
  </si>
  <si>
    <t>075 0 - Dochody z najmu i dzierżawy składników majątkowych Skarbu Państwa,  jednostek samorządu terytorialnego lub  innych jednostek zaliczanych do sektora finansów publicznych oraz innych umów o podobnym charakterze</t>
  </si>
  <si>
    <t>092 0 - Pozostałe odsetki</t>
  </si>
  <si>
    <t>097 0 - Wpływy z różnych dochodów</t>
  </si>
  <si>
    <t>01008 - Melioracje wodne</t>
  </si>
  <si>
    <t>092 1 - Pozostałe odsetki</t>
  </si>
  <si>
    <t>221 0 - Dotacje celowe otrzymane z budżetu państwa na zadania bieżące z zakresu administracji rządowej oraz inne zadania zlecone ustawami realizowane przez samorząd województwa</t>
  </si>
  <si>
    <t>236 0 - Dochody jednostek samorządu terytorialnego związane z realizacją zadań z zakresu administracji rządowej oraz innych zadań zleconych ustawami</t>
  </si>
  <si>
    <t>Dochody majątkowe</t>
  </si>
  <si>
    <t>087 0 - Wpływy ze sprzedaży składników majątkowych</t>
  </si>
  <si>
    <t>620 7 - Dotacje celowe w ramach programów finansowanych z udziałem środków europejskich oraz środków, o których mowa w art. 5 ust. 1 pkt 3 oraz ust. 3 pkt 5 i 6 ustawy, lub płatności w ramach budżetu środków europejskich</t>
  </si>
  <si>
    <t>620 9 - Dotacje celowe w ramach programów finansowanych z udziałem środków europejskich oraz środków, o których mowa w art. 5 ust. 1 pkt 3 oraz ust. 3 pkt 5 i 6 ustawy, lub płatności w ramach budżetu środków europejskich</t>
  </si>
  <si>
    <t>628 0 - Środki otrzymane od pozostałych jednostek zaliczanych do sektora finansów publicznych na finansowanie lub dofinansowanie kosztów realizacji inwestycji i zakupów inwestycyjnych jednostek zaliczanych do sektora finansów publicznych</t>
  </si>
  <si>
    <t>628 2 - Środki otrzymane od pozostałych jednostek zaliczanych do sektora finansów publicznych na finansowanie lub dofinansowanie kosztów realizacji inwestycji i zakupów inwestycyjnych jednostek zaliczanych do sektora finansów publicznych</t>
  </si>
  <si>
    <t>651 0 - Dotacje celowe otrzymane z budżetu państwa na inwestycje i zakupy inwestycyjne z zakresu administracji rządowej oraz inne zadania zlecone ustawami realizowane przez samorząd województwa</t>
  </si>
  <si>
    <t>651 7 - Dotacje celowe otrzymane z budżetu państwa na inwestycje i zakupy inwestycyjne z zakresu administracji rządowej oraz inne zadania zlecone ustawami realizowane przez samorząd województwa</t>
  </si>
  <si>
    <t>651 9 - Dotacje celowe otrzymane z budżetu państwa na inwestycje i zakupy inwestycyjne z zakresu administracji rządowej oraz inne zadania zlecone ustawami realizowane przez samorząd województwa</t>
  </si>
  <si>
    <t>01041 - Program Rozwoju Obszarów Wiejskich 2007-2013</t>
  </si>
  <si>
    <t>092 8 - Pozostałe odsetki</t>
  </si>
  <si>
    <t>092 9 - Pozostałe odsetki</t>
  </si>
  <si>
    <t>097 8 - Wpływy z różnych dochodów</t>
  </si>
  <si>
    <t>097 9 - Wpływy z różnych dochodów</t>
  </si>
  <si>
    <t>221 8 - Dotacje celowe otrzymane z budżetu państwa na zadania bieżące z zakresu administracji rządowej oraz inne zadania zlecone ustawami realizowane przez samorząd województwa</t>
  </si>
  <si>
    <t>221 9 - Dotacje celowe otrzymane z budżetu państwa na zadania bieżące z zakresu administracji rządowej oraz inne zadania zlecone ustawami realizowane przez samorząd województwa</t>
  </si>
  <si>
    <t>270 8 - Środki na dofinansowanie własnych zadań bieżących gmin (związków gmin), powiatów (związków powiatów), samorządów województw, pozyskane z innych źródeł</t>
  </si>
  <si>
    <t>270 9 - Środki na dofinansowanie własnych zadań bieżących gmin (związków gmin), powiatów (związków powiatów), samorządów województw, pozyskane z innych źródeł</t>
  </si>
  <si>
    <t>651 8 - Dotacje celowe otrzymane z budżetu państwa na inwestycje i zakupy inwestycyjne z zakresu administracji rządowej oraz inne zadania zlecone ustawami realizowane przez samorząd województwa</t>
  </si>
  <si>
    <t>01042 - Wyłączenie z produkcji gruntów rolnych</t>
  </si>
  <si>
    <t>069 0 - Wpływy z różnych opłat</t>
  </si>
  <si>
    <t>091 0 - Odsetki od nieterminowych wpłat z tytułu podatków i opłat</t>
  </si>
  <si>
    <t>01078 - Usuwanie skutków klęsk żywiołowych</t>
  </si>
  <si>
    <t>01095 - Pozostała działalność</t>
  </si>
  <si>
    <t>050 - Rybołówstwo i rybactwo</t>
  </si>
  <si>
    <t>05011 - Program Operacyjny Zrównoważony rozwój sektora rybołówstwa i nadbrzeżnych obszarów rybackich 2007-2013</t>
  </si>
  <si>
    <t>200 0 - Dotacje celowe w ramach programów finansowanych z udziałem środków europejskich oraz środków, o których mowa w art. 5 ust. 1 pkt 3 oraz ust. 3 pkt 5 i 6 ustawy, lub płatności w ramach budżetu środków europejskich</t>
  </si>
  <si>
    <t>200 8 - Dotacje celowe w ramach programów finansowanych z udziałem środków europejskich oraz środków, o których mowa w art. 5 ust. 1 pkt 3 oraz ust. 3 pkt 5 i 6 ustawy, lub płatności w ramach budżetu środków europejskich</t>
  </si>
  <si>
    <t>200 9 - Dotacje celowe w ramach programów finansowanych z udziałem środków europejskich oraz środków, o których mowa w art. 5 ust. 1 pkt 3 oraz ust. 3 pkt 5 i 6 ustawy, lub płatności w ramach budżetu środków europejskich</t>
  </si>
  <si>
    <t>150 - Przetwórstwo przemysłowe</t>
  </si>
  <si>
    <t>15011 - Rozwój przedsiębiorczości</t>
  </si>
  <si>
    <t>200 7 - Dotacje celowe w ramach programów finansowanych z udziałem środków europejskich oraz środków, o których mowa w art. 5 ust. 1 pkt 3 oraz ust. 3 pkt 5 i 6 ustawy, lub płatności w ramach budżetu środków europejskich</t>
  </si>
  <si>
    <t>291 0 - Wpływy ze zwrotów dotacji oraz płatności, w tym wykorzystanych niezgodnie z przeznaczeniem lub wykorzystanych z naruszeniem procedur, o których mowa w art. 184 ustawy, pobranych nienależnie lub w nadmiernej wysokości</t>
  </si>
  <si>
    <t xml:space="preserve">15013 - Rozwój kadr nowoczesnej gospodarki i przedsiębiorczości </t>
  </si>
  <si>
    <t>291 7 - Wpływy ze zwrotów dotacji oraz płatności, w tym wykorzystanych niezgodnie z przeznaczeniem lub wykorzystanych z naruszeniem procedur, o których mowa w art. 184 ustawy, pobranych nienależnie lub w nadmiernej wysokości</t>
  </si>
  <si>
    <t>291 9 - Wpływy ze zwrotów dotacji oraz płatności, w tym wykorzystanych niezgodnie z przeznaczeniem lub wykorzystanych z naruszeniem procedur, o których mowa w art. 184 ustawy, pobranych nienależnie lub w nadmiernej wysokości</t>
  </si>
  <si>
    <t>600 - Transport i łączność</t>
  </si>
  <si>
    <t>60001 - Krajowe pasażerskie przewozy kolejowe</t>
  </si>
  <si>
    <t>090 0 - Odsetki od dotacji oraz płatności: wykorzystanych niezgodnie z przeznaczeniem lub wykorzystanych z naruszeniem procedur, o których mowa w art. 184 ustawy, pobranych nienależnie lub w nadmiernej wysokości</t>
  </si>
  <si>
    <t>271 0 - Dotacja celowa otrzymana z tytułu pomocy finansowej udzielanej między jednostkami samorządu terytorialnego na dofinansowanie własnych zadań bieżących</t>
  </si>
  <si>
    <t>626 0 - Dotacje otrzymane z państwowych funduszy celowych na finansowanie lub dofinansowanie kosztów realizacji inwestycji i zakupów inwestycyjnych jednostek sektora finansów publicznych</t>
  </si>
  <si>
    <t>653 0 - Dotacje celowe otrzymane z budżetu państwa na realizację inwestycji i zakupów inwestycyjnych własnych samorządu województwa</t>
  </si>
  <si>
    <t>60003 - Krajowe pasażerskie przewozy autobusowe</t>
  </si>
  <si>
    <t>60013 - Drogi publiczne wojewódzkie</t>
  </si>
  <si>
    <t>057 0 - Grzywny, mandaty i inne kary pieniężne od osób fizycznych</t>
  </si>
  <si>
    <t>083 0 - Wpływy z usług</t>
  </si>
  <si>
    <t>629 8 - Środki przekazane przez pozostałe jednostki zaliczane do sektora finansów publicznych na finansowanie lub dofinansowanie kosztów realizacji inwestycji i zakupów inwestycyjnych jednostek niezaliczanych do sektora finansów publicznych</t>
  </si>
  <si>
    <t>629 9 - Środki przekazane przez pozostałe jednostki zaliczane do sektora finansów publicznych na finansowanie lub dofinansowanie kosztów realizacji inwestycji i zakupów inwestycyjnych jednostek niezaliczanych do sektora finansów publicznych</t>
  </si>
  <si>
    <t>630 0 - Dotacja celowa otrzymana z tytułu pomocy finansowej udzielanej między jednostkami samorządu terytorialnego na dofinansowanie własnych zadań inwestycyjnych i zakupów inwestycyjnych</t>
  </si>
  <si>
    <t>630 9 - Dotacja celowa otrzymana z tytułu pomocy finansowej udzielanej między jednostkami samorządu terytorialnego na dofinansowanie własnych zadań inwestycyjnych i zakupów inwestycyjnych</t>
  </si>
  <si>
    <t>60014 - Drogi publiczne powiatowe</t>
  </si>
  <si>
    <t>60095 - Pozostała działalność</t>
  </si>
  <si>
    <t>233 0 - Dotacje celowe otrzymane od samorządu województwa na zadania bieżące realizowane na podstawie porozumień (umów) między jednostkami samorządu terytorialnego</t>
  </si>
  <si>
    <t>237 0 - Wpływy do budżetu nadwyżki środków obrotowych zakładu budżetowego</t>
  </si>
  <si>
    <t>270 0 - Środki na dofinansowanie własnych zadań bieżących gmin (związków gmin), powiatów (związków powiatów), samorządów województw, pozyskane z innych źródeł</t>
  </si>
  <si>
    <t>630 - Turystyka</t>
  </si>
  <si>
    <t>63003 - Zadania w zakresie upowszechniania turystyki</t>
  </si>
  <si>
    <t>151 0 - Różnice kursowe</t>
  </si>
  <si>
    <t>700 - Gospodarka mieszkaniowa</t>
  </si>
  <si>
    <t>70005 - Gospodarka gruntami i nieruchomościami</t>
  </si>
  <si>
    <t>047 0 - Wpływy z opłat za trwały zarząd, użytkowanie, służebności i użytkowanie wieczyste nieruchomości</t>
  </si>
  <si>
    <t>077 0 - Wpłaty z tytułu odpłatnego nabycia prawa własności oraz prawa użytkowania wieczystego nieruchomości</t>
  </si>
  <si>
    <t>710 - Działalność usługowa</t>
  </si>
  <si>
    <t>71003 - Biura planowania przestrzennego</t>
  </si>
  <si>
    <t xml:space="preserve">71005 - Prace geologiczne (nieinwestycyjne) </t>
  </si>
  <si>
    <t>71013 - Prace geodezyjne i kartograficzne (nieinwestycyjne)</t>
  </si>
  <si>
    <t>71095 - Pozostała działalność</t>
  </si>
  <si>
    <t>750 - Administracja publiczna</t>
  </si>
  <si>
    <t>75011 - Urzędy wojewódzkie</t>
  </si>
  <si>
    <t>223 0 - Dotacje celowe otrzymane z budżetu państwa na realizację bieżących zadań własnych samorządu województwa</t>
  </si>
  <si>
    <t>75017 - Samorządowe sejmiki województw</t>
  </si>
  <si>
    <t>75018 - Urzędy marszałkowskie</t>
  </si>
  <si>
    <t>291 8 - Wpływy ze zwrotów dotacji oraz płatności, w tym wykorzystanych niezgodnie z przeznaczeniem lub wykorzystanych z naruszeniem procedur, o których mowa w art. 184 ustawy, pobranych nienależnie lub w nadmiernej wysokości</t>
  </si>
  <si>
    <t>75058 - Działalność informacyjna i kulturalna prowadzona za granicą</t>
  </si>
  <si>
    <t>75071 - Centrum Rozwoju Zasobów Ludzkich</t>
  </si>
  <si>
    <t>75075 - Promocja jednostek samorządu terytorialnego</t>
  </si>
  <si>
    <t>75095 - Pozostała działalność</t>
  </si>
  <si>
    <t>754 - Bezpieczeństwo publiczne i ochrona przeciwpożarowa</t>
  </si>
  <si>
    <t>75495 - Pozostała działalność</t>
  </si>
  <si>
    <t>246 0 - Środki otrzymane od pozostałych jednostek zaliczanych do sektora finansów publicznych na realizację zadań bieżących jednostek zaliczanych do sektora finansów publicznych</t>
  </si>
  <si>
    <t>756 - Dochody od osób prawnych, od osób fizycznych i od innych jednostek nie posiadających osobowości prawnej oraz wydatki związane z ich poborem</t>
  </si>
  <si>
    <t>75618 - Wpływy z innych opłat stanowiących dochody jednostek samorządu terytorialnego na podstawie ustaw</t>
  </si>
  <si>
    <t>048 0 - Wpływy z opłat za zezwolenia na sprzedaż napojów alkoholowych</t>
  </si>
  <si>
    <t>049 0 - Wpływy z innych lokalnych opłat pobieranych przez jednostki samorządu terytorialnego na podstawie odrębnych ustaw</t>
  </si>
  <si>
    <t>75623 - Udziały województw w podatkach stanowiących dochód budżetu państwa</t>
  </si>
  <si>
    <t>001 0 - Podatek dochodowy od osób fizycznych</t>
  </si>
  <si>
    <t>002 0 - Podatek dochodowy od osób prawnych</t>
  </si>
  <si>
    <t>758 - Różne rozliczenia</t>
  </si>
  <si>
    <t>75801 - Część oświatowa subwencji ogólnej dla jednostek samorządu terytorialnego</t>
  </si>
  <si>
    <t>292 0 - Subwencje ogólne z budżetu państwa</t>
  </si>
  <si>
    <t>75802 - Uzupełnienie subwencji ogólnej dla jednostek samorządu terytorialnego</t>
  </si>
  <si>
    <t>618 0 - Srodki na inwestycje na drogach publicznych powiatowych i wojewódzkich oraz na drogach powiatowych, wojewódzkich i krajowych w granicach miast na prawach powiatu</t>
  </si>
  <si>
    <t>75804 - Część wyrównawcza subwencji ogólnej dla województw</t>
  </si>
  <si>
    <t>75814 - Różne rozliczenia finansowe</t>
  </si>
  <si>
    <t>75833 - Część regionalna subwencji ogólnej dla województw</t>
  </si>
  <si>
    <t>75861 - Regionalne Programy Operacyjne 2007-2013</t>
  </si>
  <si>
    <t>620 8 - Dotacje celowe w ramach programów finansowanych z udziałem środków europejskich oraz środków, o których mowa w art. 5 ust. 1 pkt 3 oraz ust. 3 pkt 5 i 6 ustawy, lub płatności w ramach budżetu środków europejskich</t>
  </si>
  <si>
    <t>666 9 - Wpływy ze zwrotów dotacji oraz płatności, w tym wykorzystanych niezgodnie z przeznaczeniem lub wykorzystanych z naruszeniem procedur, o których mowa w art. 184 ustawy, pobranych nienależnie lub w nadmiernej wysokości, dotyczące dochodów majątkowych</t>
  </si>
  <si>
    <t>75862 - Program Operacyjny Kapitał Ludzki</t>
  </si>
  <si>
    <t>058 9 - Grzywny i inne kary pieniężne od osób prawnych i innych jednostek organizacyjnych</t>
  </si>
  <si>
    <t>801 - Oświata i wychowanie</t>
  </si>
  <si>
    <t>80120 - Licea ogólnokształcące</t>
  </si>
  <si>
    <t>80130 - Szkoły zawodowe</t>
  </si>
  <si>
    <t>80141 - Zakłady kształcenia nauczycieli</t>
  </si>
  <si>
    <t>80146 - Dokształcanie i doskonalenie nauczycieli</t>
  </si>
  <si>
    <t>80147 - Biblioteki pedagogiczne</t>
  </si>
  <si>
    <t>80195 - Pozostała działalność</t>
  </si>
  <si>
    <t>270 1 - Środki na dofinansowanie własnych zadań bieżących gmin (związków gmin), powiatów (związków powiatów), samorządów województw, pozyskane z innych źródeł</t>
  </si>
  <si>
    <t>803 - Szkolnictwo wyższe</t>
  </si>
  <si>
    <t>80395 - Pozostała działalność</t>
  </si>
  <si>
    <t>851 - Ochrona zdrowia</t>
  </si>
  <si>
    <t>85111 - Szpitale ogólne</t>
  </si>
  <si>
    <t>85121 - Lecznictwo ambulatoryjne</t>
  </si>
  <si>
    <t>85141 - Ratownictwo medyczne</t>
  </si>
  <si>
    <t>85195 - Pozostała działalność</t>
  </si>
  <si>
    <t>852 - Pomoc społeczna</t>
  </si>
  <si>
    <t>85205 - Zadania w zakresie przeciwdziałania przemocy w rodzinie</t>
  </si>
  <si>
    <t>85212 - Świadczenia rodzinne, świadczenie z funduszu alimentacyjnego oraz składki na ubezpieczenia emerytalne i rentowe z ubezpieczenia społecznego</t>
  </si>
  <si>
    <t>85217 - Regionalne ośrodki polityki społecznej</t>
  </si>
  <si>
    <t>85226 - Ośrodki adopcyjno-opiekuńcze</t>
  </si>
  <si>
    <t>853 - Pozostałe zadania w zakresie polityki społecznej</t>
  </si>
  <si>
    <t>85324 - Państwowy Fundusz Rehabilitacji Osób Niepełnosprawnych</t>
  </si>
  <si>
    <t>85325 - Fundusz Gwarantowanych Świadczeń Pracowniczych</t>
  </si>
  <si>
    <t>85332 - Wojewódzkie urzędy pracy</t>
  </si>
  <si>
    <t>058 8 - Grzywny i inne kary pieniężne od osób prawnych i innych jednostek organizacyjnych</t>
  </si>
  <si>
    <t>85395 - Pozostała działalność</t>
  </si>
  <si>
    <t>854 - Edukacyjna opieka wychowawcza</t>
  </si>
  <si>
    <t>85407 - Placówki wychowania pozaszkolnego</t>
  </si>
  <si>
    <t>900 - Gospodarka komunalna i ochrona środowiska</t>
  </si>
  <si>
    <t>90002 - Gospodarka odpadami</t>
  </si>
  <si>
    <t>90005 - Ochrona powietrza atmosferycznego i klimatu</t>
  </si>
  <si>
    <t>90019 - Wpływy i wydatki związane z gromadzeniem środków z opłat i kar za korzystanie ze środowiska</t>
  </si>
  <si>
    <t>90020 - Wpływy i wydatki związane z gromadzeniem środków z opłat produktowych</t>
  </si>
  <si>
    <t>040 0 - Wpływy z opłaty produktowej</t>
  </si>
  <si>
    <t>90024 - Wpływy i wydatki związane z wprowadzeniem do obrotu baterii i akumulatorów</t>
  </si>
  <si>
    <t>90095 - Pozostała działalność</t>
  </si>
  <si>
    <t>921 - Kultura i ochrona dziedzictwa narodowego</t>
  </si>
  <si>
    <t>92105 - Pozostałe zadania w zakresie kultury</t>
  </si>
  <si>
    <t>92106 - Teatry</t>
  </si>
  <si>
    <t>666 0 - Wpływy ze zwrotów dotacji oraz płatności, w tym wykorzystanych niezgodnie z przeznaczeniem lub wykorzystanych z naruszeniem procedur, o których mowa w art. 184 ustawy, pobranych nienależnie lub w nadmiernej wysokości, dotyczące dochodów majątkowych</t>
  </si>
  <si>
    <t>92109 - Domy i ośrodki kultury, świetlice i kluby</t>
  </si>
  <si>
    <t>92116 - Biblioteki</t>
  </si>
  <si>
    <t>92118 - Muzea</t>
  </si>
  <si>
    <t>925 - Ogrody botaniczne i zoologiczne oraz naturalne obszary i obiekty chronionej przyrody</t>
  </si>
  <si>
    <t>92502 - Parki krajobrazowe</t>
  </si>
  <si>
    <t>926 - Kultura fizyczna</t>
  </si>
  <si>
    <t>92605 - Zadania w zakresie kultury fizycznej</t>
  </si>
  <si>
    <t>92695 - Pozostała działalność</t>
  </si>
  <si>
    <t>Załącznik Nr 2</t>
  </si>
  <si>
    <t>WYKONANIE  PLANU WYDATKÓW  BUDŻETU  WOJEWÓDZTWA  ZACHODNIOPOMORSKIEGO</t>
  </si>
  <si>
    <t>ZA  I  PÓŁROCZE  2013  ROKU</t>
  </si>
  <si>
    <t>WYDATKI OGÓŁEM</t>
  </si>
  <si>
    <t>z tego:</t>
  </si>
  <si>
    <t>WYDATKI BIEŻĄCE</t>
  </si>
  <si>
    <t>WYDATKI MAJĄTKOWE</t>
  </si>
  <si>
    <t xml:space="preserve"> I. WYDATKI  ZWIĄZANE  Z  REALIZACJĄ  ZADAŃ  WŁASNYCH</t>
  </si>
  <si>
    <t xml:space="preserve"> - bieżące</t>
  </si>
  <si>
    <t xml:space="preserve"> - majątkowe</t>
  </si>
  <si>
    <t xml:space="preserve"> II. WYDATKI  ZWIĄZANE  Z  REALIZACJĄ  ZADAŃ  ZLECONYCH</t>
  </si>
  <si>
    <t xml:space="preserve"> z tego w dziale:</t>
  </si>
  <si>
    <t>Wydatki bieżące</t>
  </si>
  <si>
    <t>302 0 - Wydatki osobowe niezaliczone do wynagrodzeń</t>
  </si>
  <si>
    <t>401 0 - Wynagrodzenia osobowe pracowników</t>
  </si>
  <si>
    <t>404 0 - Dodatkowe wynagrodzenie roczne</t>
  </si>
  <si>
    <t>411 0 - Składki na ubezpieczenia społeczne</t>
  </si>
  <si>
    <t>412 0 - Składki na Fundusz Pracy</t>
  </si>
  <si>
    <t>414 0 - Wpłaty na Państwowy Fundusz Rehabilitacji Osób Niepełnosprawnych</t>
  </si>
  <si>
    <t>417 0 - Wynagrodzenia bezosobowe</t>
  </si>
  <si>
    <t>421 0 - Zakup materiałów i wyposażenia</t>
  </si>
  <si>
    <t>426 0 - Zakup energii</t>
  </si>
  <si>
    <t>427 0 - Zakup usług remontowych</t>
  </si>
  <si>
    <t>428 0 - Zakup usług zdrowotnych</t>
  </si>
  <si>
    <t>430 0 - Zakup usług pozostałych</t>
  </si>
  <si>
    <t>435 0 - Zakup usług dostępu do sieci Internet</t>
  </si>
  <si>
    <t>436 0 - Opłaty z tytułu zakupu usług telekomunikacyjnych świadczonych w ruchomej publicznej sieci telefonicznej</t>
  </si>
  <si>
    <t>437 0 - Opłaty z tytułu zakupu usług telekomunikacyjnych świadczonych w stacjonarnej publicznej sieci telefonicznej</t>
  </si>
  <si>
    <t>438 0 - Zakup usług obejmujących tłumaczenia</t>
  </si>
  <si>
    <t>440 0 - Opłaty za administrowanie i czynsze za budynki, lokale i pomieszczenia garażowe</t>
  </si>
  <si>
    <t>441 0 - Podróże służbowe krajowe</t>
  </si>
  <si>
    <t>442 0 - Podróże służbowe zagraniczne</t>
  </si>
  <si>
    <t>443 0 - Różne opłaty i składki</t>
  </si>
  <si>
    <t>444 0 - Odpisy na zakładowy fundusz świadczeń socjalnych</t>
  </si>
  <si>
    <t>448 0 - Podatek od nieruchomości</t>
  </si>
  <si>
    <t>452 0 - Opłaty na rzecz budżetów jednostek samorządu terytorialnego</t>
  </si>
  <si>
    <t>460 0 - Kary i odszkodowania wypłacane na rzecz osób prawnych i innych jednostek organizacyjnych</t>
  </si>
  <si>
    <t>461 0 - Koszty postępowania sądowego i prokuratorskiego</t>
  </si>
  <si>
    <t>470 0 - Szkolenia pracowników niebędących członkami korpusu służby cywilnej</t>
  </si>
  <si>
    <t>Wydatki majątkowe</t>
  </si>
  <si>
    <t>606 0 - Wydatki na zakupy inwestycyjne jednostek budżetowych</t>
  </si>
  <si>
    <t>459 0 - Kary i odszkodowania wypłacane na rzecz osób fizycznych</t>
  </si>
  <si>
    <t>605 0 - Wydatki inwestycyjne jednostek budżetowych</t>
  </si>
  <si>
    <t>605 1 - Wydatki inwestycyjne jednostek budżetowych</t>
  </si>
  <si>
    <t>605 2 - Wydatki inwestycyjne jednostek budżetowych</t>
  </si>
  <si>
    <t>605 7 - Wydatki inwestycyjne jednostek budżetowych</t>
  </si>
  <si>
    <t>605 9 - Wydatki inwestycyjne jednostek budżetowych</t>
  </si>
  <si>
    <t>01031 - Grupy producentów rolnych</t>
  </si>
  <si>
    <t>303 0 - Różne wydatki na rzecz osób fizycznych</t>
  </si>
  <si>
    <t>303 8 - Różne wydatki na rzecz osób fizycznych</t>
  </si>
  <si>
    <t>303 9 - Różne wydatki na rzecz osób fizycznych</t>
  </si>
  <si>
    <t>401 8 - Wynagrodzenia osobowe pracowników</t>
  </si>
  <si>
    <t>401 9 - Wynagrodzenia osobowe pracowników</t>
  </si>
  <si>
    <t>404 8 - Dodatkowe wynagrodzenie roczne</t>
  </si>
  <si>
    <t>404 9 - Dodatkowe wynagrodzenie roczne</t>
  </si>
  <si>
    <t>411 8 - Składki na ubezpieczenia społeczne</t>
  </si>
  <si>
    <t>411 9 - Składki na ubezpieczenia społeczne</t>
  </si>
  <si>
    <t>412 8 - Składki na Fundusz Pracy</t>
  </si>
  <si>
    <t>412 9 - Składki na Fundusz Pracy</t>
  </si>
  <si>
    <t>417 8 - Wynagrodzenia bezosobowe</t>
  </si>
  <si>
    <t>417 9 - Wynagrodzenia bezosobowe</t>
  </si>
  <si>
    <t>421 8 - Zakup materiałów i wyposażenia</t>
  </si>
  <si>
    <t>421 9 - Zakup materiałów i wyposażenia</t>
  </si>
  <si>
    <t>430 8 - Zakup usług pozostałych</t>
  </si>
  <si>
    <t>430 9 - Zakup usług pozostałych</t>
  </si>
  <si>
    <t>439 0 - Zakup usług obejmujących wykonanie ekspertyz, analiz i opinii</t>
  </si>
  <si>
    <t>439 8 - Zakup usług obejmujących wykonanie ekspertyz, analiz i opinii</t>
  </si>
  <si>
    <t>439 9 - Zakup usług obejmujących wykonanie ekspertyz, analiz i opinii</t>
  </si>
  <si>
    <t>440 8 - Opłaty za administrowanie i czynsze za budynki, lokale i pomieszczenia garażowe</t>
  </si>
  <si>
    <t>440 9 - Opłaty za administrowanie i czynsze za budynki, lokale i pomieszczenia garażowe</t>
  </si>
  <si>
    <t>441 8 - Podróże służbowe krajowe</t>
  </si>
  <si>
    <t>441 9 - Podróże służbowe krajowe</t>
  </si>
  <si>
    <t>442 8 - Podróże służbowe zagraniczne</t>
  </si>
  <si>
    <t>442 9 - Podróże służbowe zagraniczne</t>
  </si>
  <si>
    <t>470 8 - Szkolenia pracowników niebędących członkami korpusu służby cywilnej</t>
  </si>
  <si>
    <t>470 9 - Szkolenia pracowników niebędących członkami korpusu służby cywilnej</t>
  </si>
  <si>
    <t>606 8 - Wydatki na zakupy inwestycyjne jednostek budżetowych</t>
  </si>
  <si>
    <t>606 9 - Wydatki na zakupy inwestycyjne jednostek budżetowych</t>
  </si>
  <si>
    <t>458 0 - Pozostałe odsetki</t>
  </si>
  <si>
    <t>623 0 - Dotacje celowe z budżetu na finansowanie lub dofinansowanie kosztów realizacji inwestycji i zakupów inwestycyjnych jednostek niezaliczanych do sektora finansów publicznych</t>
  </si>
  <si>
    <t>661 0 - Dotacje celowe przekazane gminie na inwestycje i zakupy inwestycyjne realizowane na podstawie porozumień (umów) między jednostkami samorządu terytorialnego</t>
  </si>
  <si>
    <t>662 0 - Dotacje celowe przekazane dla powiatu na inwestycje i zakupy inwestycyjne realizowane na podstawie porozumień (umów) między jednostkami samorządu terytorialnego</t>
  </si>
  <si>
    <t>304 0 - Nagrody o charakterze szczególnym niezaliczone do wynagrodzeń</t>
  </si>
  <si>
    <t>454 0 - Składki do organizacji międzynarodowych</t>
  </si>
  <si>
    <t>495 0 - Różnice kursowe</t>
  </si>
  <si>
    <t>200 9 - Dotacje celowe w ramach programów finansowanych z udziałem środków europejskich oraz środków, o których mowa w art. 5 ust. 1
pkt 3 oraz ust. 3 pkt 5 i 6 ustawy, lub płatności w ramach budżetu 
środków europejskich</t>
  </si>
  <si>
    <t>236 0 - Dotacje celowe z budżetu jednostki samorządu terytorialnego, udzielone w trybie art. 221 ustawy, na finansowanie lub dofinansowanie zadań zleconych do realizacji organizacjom prowadzącym działalność pożytku publicznego.</t>
  </si>
  <si>
    <t>282 0 - Dotacja celowa z budżetu na finansowanie lub dofinansowanie zadań zleconych do realizacji stowarzyszeniom</t>
  </si>
  <si>
    <t>291 9 - Zwrot dotacji oraz płatności, w tym wykorzystanych niezgodnie z przeznaczeniem lub wykorzystanych z naruszeniem procedur, o których mowa w art. 184 ustawy, pobranych nienależnie lub w nadmiernej wysokości</t>
  </si>
  <si>
    <t>401 7 - Wynagrodzenia osobowe pracowników</t>
  </si>
  <si>
    <t>411 7 - Składki na ubezpieczenia społeczne</t>
  </si>
  <si>
    <t>412 7 - Składki na Fundusz Pracy</t>
  </si>
  <si>
    <t>421 7 - Zakup materiałów i wyposażenia</t>
  </si>
  <si>
    <t>430 7 - Zakup usług pozostałych</t>
  </si>
  <si>
    <t>439 7 - Zakup usług obejmujących wykonanie ekspertyz, analiz i opinii</t>
  </si>
  <si>
    <t>441 7 - Podróże służbowe krajowe</t>
  </si>
  <si>
    <t>442 7 - Podróże służbowe zagraniczne</t>
  </si>
  <si>
    <t>456 9 - Odsetki od dotacji oraz płatności: wykorzystanych niezgodnie z przeznaczeniem lub wykorzystanych z naruszeniem procedur, o których mowa w art. 184 ustawy, pobranych nienależnie lub w nadmiernej wysokości</t>
  </si>
  <si>
    <t>666 9 - Zwroty dotacji oraz płatności, w tym wykorzyst. niezgodnie z przeznaczeniem lub wykorzyst. z naruszeniem procedur, o których mowa w art. 184 ustawy, pobranych nienależnie lub w nadmiernej wysokości, dot.wydatków majątkowych</t>
  </si>
  <si>
    <t>325 7 - Stypendia różne</t>
  </si>
  <si>
    <t>325 9 - Stypendia różne</t>
  </si>
  <si>
    <t>404 7 - Dodatkowe wynagrodzenie roczne</t>
  </si>
  <si>
    <t>417 7 - Wynagrodzenia bezosobowe</t>
  </si>
  <si>
    <t>436 7 - Opłaty z tytułu zakupu usług telekomunikacyjnych świadczonych w ruchomej publicznej sieci telefonicznej</t>
  </si>
  <si>
    <t>436 9 - Opłaty z tytułu zakupu usług telekomunikacyjnych świadczonych w ruchomej publicznej sieci telefonicznej</t>
  </si>
  <si>
    <t>400 - Wytwarzanie i zaopatrywanie w energię elektryczną, gaz i wodę</t>
  </si>
  <si>
    <t>40095 - Pozostała działalność</t>
  </si>
  <si>
    <t>424 0 - Zakup pomocy naukowych, dydaktycznych i książek</t>
  </si>
  <si>
    <t>258 0 - Dotacja podmiotowa z budżetu dla jednostek nie zaliczanych do sektora finansów publicznych</t>
  </si>
  <si>
    <t>453 0 - Podatek od towarów i usług (VAT)</t>
  </si>
  <si>
    <t>606 7 - Wydatki na zakupy inwestycyjne jednostek budżetowych</t>
  </si>
  <si>
    <t>283 0 - Dotacja celowa z budżetu na finansowanie lub dofinansowanie zadań zleconych do realizacji pozostałym jednostkom nie zaliczanym do sektora finansów publicznych</t>
  </si>
  <si>
    <t>291 0 - Zwrot dotacji oraz płatności, w tym wykorzystanych niezgodnie z przeznaczeniem lub wykorzystanych z naruszeniem procedur, o których mowa w art. 184 ustawy, pobranych nienależnie lub w nadmiernej wysokości</t>
  </si>
  <si>
    <t>456 0 - Odsetki od dotacji oraz płatności: wykorzystanych niezgodnie z przeznaczeniem lub wykorzystanych z naruszeniem procedur, o których mowa w art. 184 ustawy, pobranych nienależnie lub w nadmiernej wysokości</t>
  </si>
  <si>
    <t>450 0 - Pozostałe podatki na rzecz budżetów jednostek samorządu terytorialnego</t>
  </si>
  <si>
    <t>666 7 - Zwroty dotacji oraz płatności, w tym wykorzyst. niezgodnie z przeznaczeniem lub wykorzyst. z naruszeniem procedur, o których mowa w art. 184 ustawy, pobranych nienależnie lub w nadmiernej wysokości, dot.wydatków majątkowych</t>
  </si>
  <si>
    <t>60041 - Infrastruktura portowa</t>
  </si>
  <si>
    <t xml:space="preserve">60052 - Zadania w zakresie telekomunikacji </t>
  </si>
  <si>
    <t>601 0 - Wydatki na zakup i objęcie akcji, wniesienie wkładów do spółek prawa handlowego oraz na uzupełnienie funduszy statutowych banków państwowych i innych instytucji finansowych</t>
  </si>
  <si>
    <t>291 7 - Zwrot dotacji oraz płatności, w tym wykorzystanych niezgodnie z przeznaczeniem lub wykorzystanych z naruszeniem procedur, o których mowa w art. 184 ustawy, pobranych nienależnie lub w nadmiernej wysokości</t>
  </si>
  <si>
    <t>438 7 - Zakup usług obejmujących tłumaczenia</t>
  </si>
  <si>
    <t>438 9 - Zakup usług obejmujących tłumaczenia</t>
  </si>
  <si>
    <t>495 7 - Różnice kursowe</t>
  </si>
  <si>
    <t>63095 - Pozostała działalność</t>
  </si>
  <si>
    <t>435 7 - Zakup usług dostępu do sieci Internet</t>
  </si>
  <si>
    <t>435 9 - Zakup usług dostępu do sieci Internet</t>
  </si>
  <si>
    <t>437 7 - Opłaty z tytułu zakupu usług telekomunikacyjnych świadczonych w stacjonarnej publicznej sieci telefonicznej</t>
  </si>
  <si>
    <t>437 9 - Opłaty z tytułu zakupu usług telekomunikacyjnych świadczonych w stacjonarnej publicznej sieci telefonicznej</t>
  </si>
  <si>
    <t>440 7 - Opłaty za administrowanie i czynsze za budynki, lokale i pomieszczenia garażowe</t>
  </si>
  <si>
    <t>457 0 - Odsetki od nieterminowych wpłat z tytułu pozostałych podatków i opłat</t>
  </si>
  <si>
    <t>71004 - Plany zagospodarowania przestrzennego</t>
  </si>
  <si>
    <t>232 8 - Dotacje celowe przekazane dla powiatu na zadania bieżące realizowane na podstawie porozumień (umów) między jednostkami samorządu terytorialnego</t>
  </si>
  <si>
    <t>232 9 - Dotacje celowe przekazane dla powiatu na zadania bieżące realizowane na podstawie porozumień (umów) między jednostkami samorządu terytorialnego</t>
  </si>
  <si>
    <t>291 8 - Zwrot dotacji oraz płatności, w tym wykorzystanych niezgodnie z przeznaczeniem lub wykorzystanych z naruszeniem procedur, o których mowa w art. 184 ustawy, pobranych nienależnie lub w nadmiernej wysokości</t>
  </si>
  <si>
    <t>424 8 - Zakup pomocy naukowych, dydaktycznych i książek</t>
  </si>
  <si>
    <t>426 8 - Zakup energii</t>
  </si>
  <si>
    <t>427 8 - Zakup usług remontowych</t>
  </si>
  <si>
    <t>437 8 - Opłaty z tytułu zakupu usług telekomunikacyjnych świadczonych w stacjonarnej publicznej sieci telefonicznej</t>
  </si>
  <si>
    <t>438 8 - Zakup usług obejmujących tłumaczenia</t>
  </si>
  <si>
    <t>461 8 - Koszty postępowania sądowego i prokuratorskiego</t>
  </si>
  <si>
    <t>424 7 - Zakup pomocy naukowych, dydaktycznych i książek</t>
  </si>
  <si>
    <t>424 9 - Zakup pomocy naukowych, dydaktycznych i książek</t>
  </si>
  <si>
    <t>444 7 - Odpisy na zakładowy fundusz świadczeń socjalnych</t>
  </si>
  <si>
    <t>444 9 - Odpisy na zakładowy fundusz świadczeń socjalnych</t>
  </si>
  <si>
    <t>271 0 - Dotacja celowa na pomoc finansową udzielaną między jednostkami samorządu terytorialnego na dofinansowanie własnych zadań bieżących</t>
  </si>
  <si>
    <t>233 0 - Dotacje celowe przekazane do samorządu województwa na zadania bieżące realizowane na podstawie porozumień (umów) między jednostkami samorządu terytorialnego</t>
  </si>
  <si>
    <t>75404 - Komendy wojewódzkie Policji</t>
  </si>
  <si>
    <t>300 0 - Wpłaty jednostek na państwowy fundusz celowy</t>
  </si>
  <si>
    <t>75410 - Komendy wojewódzkie Państwowej Straży Pożarnej</t>
  </si>
  <si>
    <t>280 0 - Dotacja celowa z budżetu dla pozostałych jednostek zaliczanych do sektora finansów publicznych</t>
  </si>
  <si>
    <t>75412 - Ochotnicze straże pożarne</t>
  </si>
  <si>
    <t>75415 - Zadania ratownictwa górskiego i wodnego</t>
  </si>
  <si>
    <t>757 - Obsługa długu publicznego</t>
  </si>
  <si>
    <t>75702 - Obsługa papierów wartościowych, kredytów i pożyczek jednostek samorządu terytorialnego</t>
  </si>
  <si>
    <t>811 0 - Odsetki od samorządowych papierów wartościowych lub zaciągniętych przez jednostkę samorządu terytorialnego kredytów i pożyczek</t>
  </si>
  <si>
    <t>75818 - Rezerwy ogólne i celowe</t>
  </si>
  <si>
    <t>481 0 - Rezerwy</t>
  </si>
  <si>
    <t>680 0 - Rezerwy na inwestycje i zakupy inwestycyjne</t>
  </si>
  <si>
    <t>80102 - Szkoły podstawowe specjalne</t>
  </si>
  <si>
    <t>80111 - Gimnazja specjalne</t>
  </si>
  <si>
    <t>401 1 - Wynagrodzenia osobowe pracowników</t>
  </si>
  <si>
    <t>401 2 - Wynagrodzenia osobowe pracowników</t>
  </si>
  <si>
    <t>411 1 - Składki na ubezpieczenia społeczne</t>
  </si>
  <si>
    <t>411 2 - Składki na ubezpieczenia społeczne</t>
  </si>
  <si>
    <t>412 1 - Składki na Fundusz Pracy</t>
  </si>
  <si>
    <t>412 2 - Składki na Fundusz Pracy</t>
  </si>
  <si>
    <t>417 1 - Wynagrodzenia bezosobowe</t>
  </si>
  <si>
    <t>417 2 - Wynagrodzenia bezosobowe</t>
  </si>
  <si>
    <t>421 1 - Zakup materiałów i wyposażenia</t>
  </si>
  <si>
    <t>421 2 - Zakup materiałów i wyposażenia</t>
  </si>
  <si>
    <t>424 1 - Zakup pomocy naukowych, dydaktycznych i książek</t>
  </si>
  <si>
    <t>424 2 - Zakup pomocy naukowych, dydaktycznych i książek</t>
  </si>
  <si>
    <t>427 1 - Zakup usług remontowych</t>
  </si>
  <si>
    <t>427 2 - Zakup usług remontowych</t>
  </si>
  <si>
    <t>430 1 - Zakup usług pozostałych</t>
  </si>
  <si>
    <t>430 2 - Zakup usług pozostałych</t>
  </si>
  <si>
    <t>436 1 - Opłaty z tytułu zakupu usług telekomunikacyjnych świadczonych w ruchomej publicznej sieci telefonicznej</t>
  </si>
  <si>
    <t>436 2 - Opłaty z tytułu zakupu usług telekomunikacyjnych świadczonych w ruchomej publicznej sieci telefonicznej</t>
  </si>
  <si>
    <t>438 1 - Zakup usług obejmujących tłumaczenia</t>
  </si>
  <si>
    <t>438 2 - Zakup usług obejmujących tłumaczenia</t>
  </si>
  <si>
    <t>441 1 - Podróże służbowe krajowe</t>
  </si>
  <si>
    <t>441 2 - Podróże służbowe krajowe</t>
  </si>
  <si>
    <t>442 1 - Podróże służbowe zagraniczne</t>
  </si>
  <si>
    <t>442 2 - Podróże służbowe zagraniczne</t>
  </si>
  <si>
    <t>443 1 - Różne opłaty i składki</t>
  </si>
  <si>
    <t>443 2 - Różne opłaty i składki</t>
  </si>
  <si>
    <t>622 0 - Dotacje celowe z budżetu na finansowanie lub dofinansowanie kosztów realizacji inwestycji i zakupów inwestycyjnych innych jednostek sektora finansów publicznych</t>
  </si>
  <si>
    <t>85117 - Zakłady opiekuńczo-lecznicze i pielęgnacyjno-opiekuńcze</t>
  </si>
  <si>
    <t>85118 - Szpitale uzdrowiskowe</t>
  </si>
  <si>
    <t>416 0 - Pokrycie ujemnego wyniku finansowego jednostek zaliczanych do sektora finansów publicznych</t>
  </si>
  <si>
    <t>85148 - Medycyna pracy</t>
  </si>
  <si>
    <t>85149 - Programy polityki zdrowotnej</t>
  </si>
  <si>
    <t>256 0 - Dotacja podmiotowa z budżetu dla samodzielnego publicznego zakładu opieki zdrowotnej utworzonego przez jednostkę samorządu terytorialnego</t>
  </si>
  <si>
    <t>85152 - Zapobieganie i zwalczanie AIDS</t>
  </si>
  <si>
    <t>85153 - Zwalczanie narkomanii</t>
  </si>
  <si>
    <t>85154 - Przeciwdziałanie alkoholizmowi</t>
  </si>
  <si>
    <t>85156 - Składki na ubezpieczenie zdrowotne oraz świadczenia dla osób nieobjętych obowiązkiem ubezpieczenia zdrowotnego</t>
  </si>
  <si>
    <t>413 0 - Składki na ubezpieczenie zdrowotne</t>
  </si>
  <si>
    <t>236 0 - Dotacje celowe z budżetu jednostki samorządu terytorialnego, udzielone w trybie art. 221 ustawy, na finansowanie lub dofinansowanie zadań zleconych do realizacji organizacjom prowadzącym działalność pożytku publicznego</t>
  </si>
  <si>
    <t>281 0 - Dotacja celowa z budżetu na finansowanie lub dofinansowanie zadań zleconych do realizacji fundacjom</t>
  </si>
  <si>
    <t>85311 - Rehabilitacja zawodowa i społeczna osób niepełnosprawnych</t>
  </si>
  <si>
    <t>200 8 - Dotacje celowe w ramach programów finansowanych z udziałem środków europejskich oraz środków, o których mowa w art. 5 ust. 1
pkt 3 oraz ust. 3 pkt 5 i 6 ustawy, lub płatności w ramach budżetu 
środków europejskich</t>
  </si>
  <si>
    <t>426 9 - Zakup energii</t>
  </si>
  <si>
    <t>443 8 - Różne opłaty i składki</t>
  </si>
  <si>
    <t>443 9 - Różne opłaty i składki</t>
  </si>
  <si>
    <t>498 8 - Zwroty dotyczące rozliczeń z Komisją Europejską</t>
  </si>
  <si>
    <t>200 7 - Dotacje celowe w ramach programów finansowanych z udziałem środków europejskich oraz środków, o których mowa w art. 5 ust. 1
pkt 3 oraz ust. 3 pkt 5 i 6 ustawy, lub płatności w ramach budżetu 
środków europejskich</t>
  </si>
  <si>
    <t>324 7 - Stypendia dla uczniów</t>
  </si>
  <si>
    <t>324 9 - Stypendia dla uczniów</t>
  </si>
  <si>
    <t>443 7 - Różne opłaty i składki</t>
  </si>
  <si>
    <t>470 7 - Szkolenia pracowników niebędących członkami korpusu służby cywilnej</t>
  </si>
  <si>
    <t>85410 - Internaty i bursy szkolne</t>
  </si>
  <si>
    <t>85415 - Pomoc materialna dla uczniów</t>
  </si>
  <si>
    <t>326 0 - Inne formy pomocy dla uczniów</t>
  </si>
  <si>
    <t>85446 - Dokształcanie i doskonalenie nauczycieli</t>
  </si>
  <si>
    <t>85495 - Pozostała działalność</t>
  </si>
  <si>
    <t>90001 - Gospodarka ściekowa i ochrona wód</t>
  </si>
  <si>
    <t>90008 - Ochrona różnorodności biologicznej i krajobrazu</t>
  </si>
  <si>
    <t>325 0 - Stypendia różne</t>
  </si>
  <si>
    <t>248 0 - Dotacja podmiotowa z budżetu dla samorządowej instytucji kultury</t>
  </si>
  <si>
    <t>92108 - Filharmonie, orkiestry, chóry i kapele</t>
  </si>
  <si>
    <t>92119 - Ośrodki ochrony i dokumentacji zabytków</t>
  </si>
  <si>
    <t>92120 - Ochrona zabytków i opieka nad zabytkami</t>
  </si>
  <si>
    <t>272 0 - Dotacje celowe z budżetu na finansowanie lub dofinansowanie prac remontowych i konserwatorskich obiektów zabytkowych przekazane jednostkom niezaliczanym do sektora finansów publicznych</t>
  </si>
  <si>
    <t>273 0 - Dotacje celowe z budżetu na finansowanie lub dofinansowanie prac remontowych i konserwatorskich obiektów zabytkowych, przekazane jednostkom zaliczanym do sektora finansów publicznych</t>
  </si>
  <si>
    <t>92195 - Pozostała działalność</t>
  </si>
  <si>
    <t xml:space="preserve">7. ZAŁĄCZNIKI DO INFORMACJI O PRZEBIEGU WYKONANIA BUDŻETU WOJEWÓDZTWA ZACHODNIOPOMORSKIEGO ZA I PÓŁROCZE 2013 ROKU      </t>
  </si>
  <si>
    <t>Załącznik Nr 3</t>
  </si>
  <si>
    <t xml:space="preserve">WYKONANIE DOCHODÓW I WYDATKÓW </t>
  </si>
  <si>
    <t xml:space="preserve">DOCHODÓW  WŁASNYCH I WYDATKÓW NIMI FINANSOWANYCH </t>
  </si>
  <si>
    <t xml:space="preserve">OŚWIATOWYCH JEDNOSTEK BUDŻETOWYCH  </t>
  </si>
  <si>
    <t>W  I PÓŁROCZU 2013  ROKU</t>
  </si>
  <si>
    <t>Plan</t>
  </si>
  <si>
    <t>Wskaźnik</t>
  </si>
  <si>
    <t>Dział</t>
  </si>
  <si>
    <t>Rozdział</t>
  </si>
  <si>
    <t>wg uchwały</t>
  </si>
  <si>
    <t xml:space="preserve">po </t>
  </si>
  <si>
    <t>Wykonanie</t>
  </si>
  <si>
    <t>(6:5)</t>
  </si>
  <si>
    <t>budżetowej</t>
  </si>
  <si>
    <t>zmianach</t>
  </si>
  <si>
    <t xml:space="preserve"> w %</t>
  </si>
  <si>
    <t>7</t>
  </si>
  <si>
    <t>ZBIORCZO  DOCHODY WŁASNE I WYDATKI NIMI FINANSOWANE</t>
  </si>
  <si>
    <t>Stan środków  pieniężnych na początek 2013 roku</t>
  </si>
  <si>
    <t>Dochody ogółem</t>
  </si>
  <si>
    <r>
      <t xml:space="preserve">Wydatki, </t>
    </r>
    <r>
      <rPr>
        <sz val="11"/>
        <color theme="1"/>
        <rFont val="Calibri"/>
        <family val="2"/>
        <charset val="238"/>
        <scheme val="minor"/>
      </rPr>
      <t>w tym:</t>
    </r>
  </si>
  <si>
    <t>- wydatki majątkowe</t>
  </si>
  <si>
    <t>- rozliczenia z budżetem z tytułu wpłat nadwyżek środków za 2012 rok (§ 2400)</t>
  </si>
  <si>
    <t>Stan środków pieniężnych na koniec okresu sprawozdawczego</t>
  </si>
  <si>
    <t>OŚWIATA  I  WYCHOWANIE</t>
  </si>
  <si>
    <t>z  tego w rozdziałach:</t>
  </si>
  <si>
    <t>Szkoły zawodowe</t>
  </si>
  <si>
    <t xml:space="preserve">Dochody </t>
  </si>
  <si>
    <t>Wydatki</t>
  </si>
  <si>
    <t>- w tym: wydatki majątkowe</t>
  </si>
  <si>
    <t>Zakłady kształcenia nauczycieli</t>
  </si>
  <si>
    <t>Stan środków  pieniężnych na początek 2012 roku</t>
  </si>
  <si>
    <t>Dochody</t>
  </si>
  <si>
    <t>Dokształcanie i doskonalenie nauczycieli</t>
  </si>
  <si>
    <t>Biblioteki pedagogiczne</t>
  </si>
  <si>
    <t>EDUKACYJNA  OPIEKA  WYCHOWAWCZA</t>
  </si>
  <si>
    <t>Internaty i bursy szkolne</t>
  </si>
  <si>
    <t>Wydatki ogółem</t>
  </si>
  <si>
    <t>UWAGA</t>
  </si>
  <si>
    <t>Stan środków  pieniężnych na początek 2013 roku wynika z poz. K 150 sprawozdania Rb 34S</t>
  </si>
  <si>
    <t>Stan środków pieniężnych na koniec okresu sprawozdawczego wynika z poz. P 150 sprawozdania Rb 34S</t>
  </si>
  <si>
    <t xml:space="preserve">                                                                   Załącznik Nr  4</t>
  </si>
  <si>
    <t xml:space="preserve">WYKONANIE  PRZYCHODÓW  I  KOSZTÓW </t>
  </si>
  <si>
    <t>SAMORZĄDOWEGO ZAKŁADU BUDŻETOWEGO  
W  I PÓŁROCZU 2013  ROKU</t>
  </si>
  <si>
    <t>Lp.</t>
  </si>
  <si>
    <t>Rozdz.</t>
  </si>
  <si>
    <t>Plan według uchwały budżetowej</t>
  </si>
  <si>
    <t>Plan po zmianach</t>
  </si>
  <si>
    <t>Wskaźnik wykonania (7:6)</t>
  </si>
  <si>
    <t>TRANSPORT I ŁĄCZNOŚĆ</t>
  </si>
  <si>
    <t>Pozostała działalność</t>
  </si>
  <si>
    <t>1.</t>
  </si>
  <si>
    <t>- Zachodniopomorskie Laboratorium Drogowe w Koszalinie</t>
  </si>
  <si>
    <t>Przychody</t>
  </si>
  <si>
    <t>Koszty</t>
  </si>
  <si>
    <t>Załącznik Nr 5</t>
  </si>
  <si>
    <r>
      <rPr>
        <sz val="16"/>
        <rFont val="Arial CE"/>
        <charset val="238"/>
      </rPr>
      <t xml:space="preserve">WYKONANIE DOCHODÓW I WYDATKÓW BUDŻETU  WOJEWÓDZTWA ZACHODNIOPOMORSKIEGO ZWIĄZANYCH Z REALIZACJĄ ZADAŃ Z ZAKRESU ADMINISTRACJI RZĄDOWEJ, ZADAŃ ZLECONYCH ODRĘBNYMI  USTAWAMI ORAZ REALIZOWANYCH NA PODSTAWIE UMÓW MIĘDZY JST   
</t>
    </r>
    <r>
      <rPr>
        <b/>
        <sz val="16"/>
        <rFont val="Arial CE"/>
        <charset val="238"/>
      </rPr>
      <t>W OKRESIE I PÓŁROCZA 2013 ROKU</t>
    </r>
  </si>
  <si>
    <t>Dział / 
Rozdział</t>
  </si>
  <si>
    <t>KWOTA DOTACJI</t>
  </si>
  <si>
    <t>KWOTA WYDATKÓW</t>
  </si>
  <si>
    <t>Wsk. wyk. 
w %
(9:8)</t>
  </si>
  <si>
    <t>Plan wg uchwału budżetowej (stan na 01.01.2013 r.)</t>
  </si>
  <si>
    <t>Wykonanie 
na 
30.06.2013 r.</t>
  </si>
  <si>
    <t>OGÓŁEM</t>
  </si>
  <si>
    <t>I. DOCHODY Z TYTUŁU DOTACJI CELOWYCH Z BUDŻETU PAŃSTWA NA ZADANIA ZLECONE I WYDATKI NIMI FINANSOWANE</t>
  </si>
  <si>
    <t>II. DOCHODY Z TYTUŁU DOTACJI CELOWYCH Z BUDŻETÓW INNYCH JST I POMOCY FINANSOWEJ ORAZ WYDATKI NIMI FINANSOWANE</t>
  </si>
  <si>
    <t>Załącznik Nr 6</t>
  </si>
  <si>
    <r>
      <t xml:space="preserve">WYKAZ UDZIELONYCH DOTACJI Z BUDŻETU WOJEWÓDZTWA ZACHODNIOPOMORSKIEGO DLA
</t>
    </r>
    <r>
      <rPr>
        <b/>
        <sz val="16"/>
        <color indexed="8"/>
        <rFont val="Arial"/>
        <family val="2"/>
        <charset val="238"/>
      </rPr>
      <t xml:space="preserve">JEDNOSTEK ZALICZANYCH DO SEKTORA FINANSÓW PUBLICZNYCH </t>
    </r>
    <r>
      <rPr>
        <sz val="16"/>
        <color indexed="8"/>
        <rFont val="Arial"/>
        <family val="2"/>
        <charset val="238"/>
      </rPr>
      <t xml:space="preserve">
ORAZ </t>
    </r>
    <r>
      <rPr>
        <b/>
        <sz val="16"/>
        <color indexed="8"/>
        <rFont val="Arial"/>
        <family val="2"/>
        <charset val="238"/>
      </rPr>
      <t xml:space="preserve">JEDNOSTEK SPOZA SEKTORA FINANSÓW PUBLICZNYCH </t>
    </r>
    <r>
      <rPr>
        <sz val="16"/>
        <color indexed="8"/>
        <rFont val="Arial"/>
        <family val="2"/>
        <charset val="238"/>
      </rPr>
      <t xml:space="preserve">
</t>
    </r>
    <r>
      <rPr>
        <b/>
        <sz val="16"/>
        <color indexed="8"/>
        <rFont val="Arial"/>
        <family val="2"/>
        <charset val="238"/>
      </rPr>
      <t>W OKRESIE I PÓŁROCZA 2013 R.</t>
    </r>
  </si>
  <si>
    <t>Dział 
Rozdział
Paragraf</t>
  </si>
  <si>
    <t>Wykonanie wg stanu 
na
30.06.2013 r.</t>
  </si>
  <si>
    <t>Wsk. wyk. 
w %
(5:4)</t>
  </si>
  <si>
    <t>DOTACJE UDZIELONE Z BUDŻETU  - OGÓŁEM</t>
  </si>
  <si>
    <t>I. DOTACJE DLA JEDNOSTEK SEKTORA FINANSÓW PUBLICZNYCH</t>
  </si>
  <si>
    <t>Dotacje podmiotowe dla jednostek sektora finansów publicznych</t>
  </si>
  <si>
    <t>Dotacje podmiotowe dla placówek ochrony zdrowia na realizację wojewódzkich programów zdrowotnych</t>
  </si>
  <si>
    <t>Wojewódzki Program Przeciwdziałania Uzależnieniom</t>
  </si>
  <si>
    <t>Dotacja podmiotowa dla Teatru Polskiego w Szczecinie</t>
  </si>
  <si>
    <t>Dotacja podmiotowa dla Opery na Zamku w Szczecinie</t>
  </si>
  <si>
    <t>Dotacja podmiotowa dla Zamku Książąt Pomorskich w Szczecinie</t>
  </si>
  <si>
    <t>Współprowadzenie Ośrodka Teatralnego Kana jako wspólnej instytucji kultury  Województwa Zachodniopomorskiego i Miasta Szczecin</t>
  </si>
  <si>
    <t>Dotacja podmiotowa dla Książnicy Pomorskiej  w Szczecinie</t>
  </si>
  <si>
    <t>Dotacja podmiotowa dla Muzeum Narodowego w Szczecinie</t>
  </si>
  <si>
    <t xml:space="preserve">Dotacja podmiotowa dla Biura Dokumentacji Zabytków w Szczecinie </t>
  </si>
  <si>
    <t>Dotacje celowe dla jednostek sektora finansów publicznych</t>
  </si>
  <si>
    <t>Ochrona gruntów rolnych</t>
  </si>
  <si>
    <t>WPF - Główny Punkt Informacyjny Funduszy Europejskich (GPI) przy ul. Kuśnierskiej</t>
  </si>
  <si>
    <t>Promocja województwa i kreowanie marki regionu</t>
  </si>
  <si>
    <t>Współpraca z Niemcami</t>
  </si>
  <si>
    <t>Wspieranie działań z zakresu bezpieczeństwa publicznego</t>
  </si>
  <si>
    <t>Wspieranie nauczania języka polskiego w szkołach położonych na terenie Brandenburgii oraz Meklemburgii Pomorza Przedniego</t>
  </si>
  <si>
    <t>Dotacja celowa dla Państwowej Wyższej Szkoły Zawodowej w Wałczu</t>
  </si>
  <si>
    <t>Wsparcie prorozwojowej działalności naukowej</t>
  </si>
  <si>
    <t>WPF - Projekt pn."Akademia Zmienia Szczecin - Modernizacja Pałacu pod Globusem" w ramach RPO WZ</t>
  </si>
  <si>
    <t>WPF - Modernizacja budynku internatu przy pl. Orła Bialego 2 w Szczecinie Akademii Sztuki w Szczecinie</t>
  </si>
  <si>
    <t>Dotacje celowe dla placówek ochrony zdrowia na prace modernizacyjne i zakup sprzętu medycznego</t>
  </si>
  <si>
    <t>WPF - Centrum Zabiegowe z zapleczem łóżkowym w Szpitalu Wojewódzkim w Szczecinie</t>
  </si>
  <si>
    <t>WPF- Rozbudowa cz. środkowej budynku głównego wraz z dostosowaniem oddziałów chirurgicznych do wymogów fachowo-sanitarnych w Specjalistycznym Szpitalu im. A. Sokołowskiego w Szczecinie - Zdunowie</t>
  </si>
  <si>
    <t>WPF - Rozbudowa Szpitala Dziecięcego SPSZOZ "Zdroje" - utworzenie Zachodniopomorskiego Centrum Opieki Nad Kobietą i Dzieckiem</t>
  </si>
  <si>
    <t>Dofinansowanie działalności Bałtyckiego Teatru Dramatycznego w Koszalinie</t>
  </si>
  <si>
    <t>Dotacja celowa dla Opery na Zamku w Szczecinie na pokrycie części kosztów związanych z przebudową Opery na Zamku i jej funkcjonowaniem w siedzibie zastępczej</t>
  </si>
  <si>
    <t>Dotacje celowe dla Teatru Polskiego w Szczecinie na realizację zadań bieżących</t>
  </si>
  <si>
    <t>WPF - Przebudowa Opery na Zamku w Szczecinie</t>
  </si>
  <si>
    <t>WPF - Rozbudowa Teatru Polskiego w Szczecinie</t>
  </si>
  <si>
    <t>Dofinansowanie działalności Filharmonii w Koszalinie</t>
  </si>
  <si>
    <t>Dotacja celowa dla Zamku Książąt Pomorskich w Szczecinie na Zachodniopomorski Fundusz Filmowy</t>
  </si>
  <si>
    <t>Dotacje celowe dla Ośrodka Teatralnego Kana w Szczecinie na realizację zadań bieżących</t>
  </si>
  <si>
    <t>Dotacje celowe dla Zamku Książąt Pomorskich w Szczecinie na realizację zadań bieżących</t>
  </si>
  <si>
    <t>WPF - Modernizacja  skrzydła  północnego Zamku Książąt Pomorskich w Szczecinie</t>
  </si>
  <si>
    <t>Dotacje celowe dla Ośrodka Teatralnego Kana w Szczecinie na realizację zadań lub zakupów inwestycyjnych</t>
  </si>
  <si>
    <t>Dotacja celowa dla Książnicy Pomorskiej w Szczecinie na utworzenie elektronicznego  leksykonu o historii i kulturze Pomorza Zachodniego</t>
  </si>
  <si>
    <t>Dotacje celowe dla Książnicy Pomorskiej w Szczecinie na realizację zadań bieżących</t>
  </si>
  <si>
    <t>Dotacja celowa dla Muzeum Narodowego w Szczecinie na sfinansowanie konkursu na projekt koncepcji wystawy stałej w związku z realizacją zadania "Budowa pawilonu wystawowego służącego celom CD Przełomy"</t>
  </si>
  <si>
    <t>Dotacja celowa dla Muzeum Narodowego w Szczecinie na sprowadzenie obiektów muzealnych wywiezionych po 1945 roku do Warszawy, w tym m.in. kopii rzeźby Mojżesza</t>
  </si>
  <si>
    <t>Dotacja celowa dla Muzeum Narodowego w Szczecinie na organizowanie wystaw i obchodów z okazji 100 - lecia budynku Muzeum na Wałach Chrobrego</t>
  </si>
  <si>
    <t>Dotacje celowe dla Muzeum Narodowego w Szczecinie na realizację zadań bieżących</t>
  </si>
  <si>
    <t>WPF - Rozbudowa Muzeum Narodowego w Szczecinie - Muzeum Morskie</t>
  </si>
  <si>
    <t>WPF -  Budowa pawilonu wystawowego służącego celom Centrum Dialogu Przełomy</t>
  </si>
  <si>
    <t>Dotacje celowe dla Muzeum Narodowego w Szczecinie na realizację zadań lub zakupów inwestycyjnych</t>
  </si>
  <si>
    <t xml:space="preserve">Dotacje celowe na dofinansowanie prac remont. i konserw. obiektów zabytkowych </t>
  </si>
  <si>
    <t>Współorganizacja imprez sportowych</t>
  </si>
  <si>
    <t>II. DOTACJE DLA JEDNOSTEK SPOZA SEKTORA FINANSÓW PUBLICZNYCH</t>
  </si>
  <si>
    <t>Dotacje podmiotowe dla jednostek spoza sektora finansów publicznych</t>
  </si>
  <si>
    <t>Dofinansowanie kolejowych przewozów pasażerskich</t>
  </si>
  <si>
    <t>Dotacje celowe dla jednostek spoza sektora finansów publicznych</t>
  </si>
  <si>
    <t>Promocja przedsiębiorczości - organizacja targów, wystaw i konkursów</t>
  </si>
  <si>
    <t>Dotacje dla firm wykonujących pasażerskie regionalne przewozy autobusowe - rekompensata ustawowych ulg i zwolnień w opłatach za przewóz</t>
  </si>
  <si>
    <t>Promocja turystyki oraz działania związane z rozwojem markowych produktów turystycznych</t>
  </si>
  <si>
    <t>Współpraca z organizacjami pozarządowymi</t>
  </si>
  <si>
    <t>Programy polityki zdrowotnej</t>
  </si>
  <si>
    <t>Dotacje celowe dla placówek ochrony zdrowia na zadania wynikające z Wojewódzkiego Programu Przeciwdziałania Uzależnieniom</t>
  </si>
  <si>
    <t>Wojewódzki Program Przeciwdziałania Przemocy w Rodzinie</t>
  </si>
  <si>
    <t>Realizacja zadań publicznych poza konkursem ofert</t>
  </si>
  <si>
    <t>Zadania w zakresie polityki społecznej</t>
  </si>
  <si>
    <t>Ośrodki adopcyjne</t>
  </si>
  <si>
    <t>Dotacja celowa na współfinansowanie kosztów działania zakładów aktywności zawodowej</t>
  </si>
  <si>
    <t>Pozostałe zadania z zakresu łowiectwa</t>
  </si>
  <si>
    <t>Wdrażanie Programu Ochrony Środowiska Województwa Zachodniopomorskiego</t>
  </si>
  <si>
    <t>Pozostałe zadania w zakresie kultury</t>
  </si>
  <si>
    <t>Zadania w zakresie kultury fizycznej i sportu</t>
  </si>
  <si>
    <t>Załącznik Nr 7</t>
  </si>
  <si>
    <r>
      <rPr>
        <sz val="14"/>
        <color indexed="8"/>
        <rFont val="Arial"/>
        <family val="2"/>
        <charset val="238"/>
      </rPr>
      <t xml:space="preserve">WYKAZ UDZIELONYCH DOTACJI Z BUDŻETU  WOJEWÓDZTWA ZACHODNIOPOMORSKIEGO  </t>
    </r>
    <r>
      <rPr>
        <b/>
        <sz val="14"/>
        <color indexed="8"/>
        <rFont val="Arial"/>
        <family val="2"/>
        <charset val="238"/>
      </rPr>
      <t xml:space="preserve">
NA  WSPÓŁFINANSOWANIE  PROJEKTÓW  REALIZOWANYCH 
 ZE  ŚRODKÓW  POCHODZĄCYCH  Z  BUDŻETU  UNII  EUROPEJSKIEJ
W OKRESIE I PÓŁROCZA 2013 R.</t>
    </r>
  </si>
  <si>
    <t>DOTACJE OGÓŁEM</t>
  </si>
  <si>
    <t>200 9 - Dotacje celowe w ramach programów finansowanych z udziałem środków europejskich oraz środków, o których mowa w art. 5 ust. 1 pkt 3 oraz ust. 3 pkt 5 i 6 ustawy, lub płatności w ramach budżetu 
środków europejskich</t>
  </si>
  <si>
    <t>200 8 - Dotacje celowe w ramach programów finansowanych z udziałem środków europejskich oraz środków, o których mowa w art. 5 ust. 1 pkt 3 oraz ust. 3 pkt 5 i 6 ustawy, lub płatności w ramach budżetu 
środków europejskich</t>
  </si>
  <si>
    <t>200 7 - Dotacje celowe w ramach programów finansowanych z udziałem środków europejskich oraz środków, o których mowa w art. 5 ust. 1 pkt 3 oraz ust. 3 pkt 5 i 6 ustawy, lub płatności w ramach budżetu 
środków europejskich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</si>
</sst>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z_ł_-;\-* #,##0.00\ _z_ł_-;_-* &quot;-&quot;??\ _z_ł_-;_-@_-"/>
    <numFmt numFmtId="164" formatCode="0.0%"/>
    <numFmt numFmtId="165" formatCode="0.0"/>
    <numFmt numFmtId="166" formatCode="#,##0.0"/>
  </numFmts>
  <fonts count="8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Arial CE"/>
      <charset val="238"/>
    </font>
    <font>
      <b/>
      <sz val="16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7"/>
      <color theme="1"/>
      <name val="Arial"/>
      <family val="2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1"/>
      <color theme="1"/>
      <name val="Arial CE"/>
      <charset val="238"/>
    </font>
    <font>
      <sz val="9"/>
      <color indexed="8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6"/>
      <name val="Arial"/>
      <family val="2"/>
    </font>
    <font>
      <b/>
      <sz val="12"/>
      <name val="Arial CE"/>
      <family val="2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i/>
      <sz val="11"/>
      <color indexed="8"/>
      <name val="Arial CE"/>
      <charset val="238"/>
    </font>
    <font>
      <b/>
      <i/>
      <sz val="11"/>
      <color indexed="8"/>
      <name val="Calibri"/>
      <family val="2"/>
      <charset val="238"/>
    </font>
    <font>
      <b/>
      <u/>
      <sz val="10"/>
      <color indexed="8"/>
      <name val="Arial"/>
      <family val="2"/>
      <charset val="238"/>
    </font>
    <font>
      <b/>
      <u/>
      <sz val="11"/>
      <color indexed="8"/>
      <name val="Calibri"/>
      <family val="2"/>
      <charset val="238"/>
    </font>
    <font>
      <b/>
      <sz val="14"/>
      <name val="Arial"/>
      <family val="2"/>
      <charset val="238"/>
    </font>
    <font>
      <sz val="10"/>
      <name val="Arial CE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b/>
      <sz val="14"/>
      <name val="Arial Black"/>
      <family val="2"/>
      <charset val="238"/>
    </font>
    <font>
      <sz val="11"/>
      <name val="Arial CE"/>
      <family val="2"/>
      <charset val="238"/>
    </font>
    <font>
      <b/>
      <sz val="14"/>
      <name val="Arial CE"/>
      <family val="2"/>
      <charset val="238"/>
    </font>
    <font>
      <sz val="8"/>
      <name val="Arial CE"/>
      <charset val="238"/>
    </font>
    <font>
      <b/>
      <sz val="11"/>
      <name val="Arial CE"/>
      <charset val="238"/>
    </font>
    <font>
      <i/>
      <sz val="8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8"/>
      <name val="Arial CE"/>
      <charset val="238"/>
    </font>
    <font>
      <i/>
      <sz val="9"/>
      <name val="Arial CE"/>
      <charset val="238"/>
    </font>
    <font>
      <i/>
      <sz val="10"/>
      <name val="Arial CE"/>
      <charset val="238"/>
    </font>
    <font>
      <sz val="9"/>
      <name val="Arial CE"/>
      <charset val="238"/>
    </font>
    <font>
      <i/>
      <sz val="11"/>
      <name val="Arial CE"/>
      <charset val="238"/>
    </font>
    <font>
      <b/>
      <i/>
      <sz val="11"/>
      <name val="Arial CE"/>
      <charset val="238"/>
    </font>
    <font>
      <b/>
      <sz val="9"/>
      <name val="Arial CE"/>
      <charset val="238"/>
    </font>
    <font>
      <b/>
      <i/>
      <sz val="9"/>
      <name val="Arial CE"/>
      <charset val="238"/>
    </font>
    <font>
      <sz val="9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sz val="14"/>
      <name val="Arial CE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sz val="10"/>
      <color rgb="FF0000FF"/>
      <name val="Arial CE"/>
      <charset val="238"/>
    </font>
    <font>
      <sz val="6"/>
      <name val="Arial CE"/>
      <charset val="238"/>
    </font>
    <font>
      <sz val="11"/>
      <name val="Arial CE"/>
      <charset val="238"/>
    </font>
    <font>
      <sz val="10"/>
      <color rgb="FF0000CC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0"/>
      <color indexed="8"/>
      <name val="Arial Narrow"/>
      <family val="2"/>
      <charset val="238"/>
    </font>
    <font>
      <sz val="8"/>
      <color indexed="8"/>
      <name val="Calibri"/>
      <family val="2"/>
      <charset val="238"/>
    </font>
    <font>
      <b/>
      <sz val="13"/>
      <name val="Arial Narrow"/>
      <family val="2"/>
      <charset val="238"/>
    </font>
    <font>
      <sz val="1"/>
      <color indexed="8"/>
      <name val="Arial"/>
      <family val="2"/>
      <charset val="238"/>
    </font>
    <font>
      <b/>
      <sz val="12"/>
      <name val="Arial Narrow"/>
      <family val="2"/>
      <charset val="238"/>
    </font>
    <font>
      <sz val="16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11"/>
      <color indexed="8"/>
      <name val="Calibri"/>
      <family val="2"/>
      <charset val="238"/>
    </font>
    <font>
      <b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3" tint="0.59999389629810485"/>
        <bgColor indexed="64"/>
      </patternFill>
    </fill>
  </fills>
  <borders count="1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rgb="FF000000"/>
      </bottom>
      <diagonal/>
    </border>
    <border>
      <left/>
      <right/>
      <top style="double">
        <color indexed="64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/>
      <bottom style="thin">
        <color rgb="FF000000"/>
      </bottom>
      <diagonal/>
    </border>
    <border>
      <left style="thick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25" fillId="0" borderId="0"/>
    <xf numFmtId="0" fontId="7" fillId="0" borderId="0"/>
    <xf numFmtId="0" fontId="36" fillId="0" borderId="0"/>
    <xf numFmtId="43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4" fontId="59" fillId="13" borderId="90" applyNumberFormat="0" applyProtection="0">
      <alignment vertical="center"/>
    </xf>
    <xf numFmtId="4" fontId="60" fillId="13" borderId="90" applyNumberFormat="0" applyProtection="0">
      <alignment vertical="center"/>
    </xf>
    <xf numFmtId="4" fontId="59" fillId="13" borderId="90" applyNumberFormat="0" applyProtection="0">
      <alignment horizontal="left" vertical="center" indent="1"/>
    </xf>
    <xf numFmtId="4" fontId="59" fillId="13" borderId="90" applyNumberFormat="0" applyProtection="0">
      <alignment horizontal="left" vertical="center" indent="1"/>
    </xf>
    <xf numFmtId="0" fontId="18" fillId="14" borderId="90" applyNumberFormat="0" applyProtection="0">
      <alignment horizontal="left" vertical="center" indent="1"/>
    </xf>
    <xf numFmtId="4" fontId="59" fillId="15" borderId="90" applyNumberFormat="0" applyProtection="0">
      <alignment horizontal="right" vertical="center"/>
    </xf>
    <xf numFmtId="4" fontId="59" fillId="16" borderId="90" applyNumberFormat="0" applyProtection="0">
      <alignment horizontal="right" vertical="center"/>
    </xf>
    <xf numFmtId="4" fontId="59" fillId="17" borderId="90" applyNumberFormat="0" applyProtection="0">
      <alignment horizontal="right" vertical="center"/>
    </xf>
    <xf numFmtId="4" fontId="59" fillId="18" borderId="90" applyNumberFormat="0" applyProtection="0">
      <alignment horizontal="right" vertical="center"/>
    </xf>
    <xf numFmtId="4" fontId="59" fillId="19" borderId="90" applyNumberFormat="0" applyProtection="0">
      <alignment horizontal="right" vertical="center"/>
    </xf>
    <xf numFmtId="4" fontId="59" fillId="20" borderId="90" applyNumberFormat="0" applyProtection="0">
      <alignment horizontal="right" vertical="center"/>
    </xf>
    <xf numFmtId="4" fontId="59" fillId="21" borderId="90" applyNumberFormat="0" applyProtection="0">
      <alignment horizontal="right" vertical="center"/>
    </xf>
    <xf numFmtId="4" fontId="59" fillId="22" borderId="90" applyNumberFormat="0" applyProtection="0">
      <alignment horizontal="right" vertical="center"/>
    </xf>
    <xf numFmtId="4" fontId="59" fillId="23" borderId="90" applyNumberFormat="0" applyProtection="0">
      <alignment horizontal="right" vertical="center"/>
    </xf>
    <xf numFmtId="4" fontId="61" fillId="24" borderId="90" applyNumberFormat="0" applyProtection="0">
      <alignment horizontal="left" vertical="center" indent="1"/>
    </xf>
    <xf numFmtId="4" fontId="59" fillId="25" borderId="91" applyNumberFormat="0" applyProtection="0">
      <alignment horizontal="left" vertical="center" indent="1"/>
    </xf>
    <xf numFmtId="4" fontId="28" fillId="26" borderId="0" applyNumberFormat="0" applyProtection="0">
      <alignment horizontal="left" vertical="center" indent="1"/>
    </xf>
    <xf numFmtId="0" fontId="18" fillId="14" borderId="90" applyNumberFormat="0" applyProtection="0">
      <alignment horizontal="left" vertical="center" indent="1"/>
    </xf>
    <xf numFmtId="4" fontId="7" fillId="25" borderId="90" applyNumberFormat="0" applyProtection="0">
      <alignment horizontal="left" vertical="center" indent="1"/>
    </xf>
    <xf numFmtId="4" fontId="7" fillId="27" borderId="90" applyNumberFormat="0" applyProtection="0">
      <alignment horizontal="left" vertical="center" indent="1"/>
    </xf>
    <xf numFmtId="0" fontId="18" fillId="27" borderId="90" applyNumberFormat="0" applyProtection="0">
      <alignment horizontal="left" vertical="center" indent="1"/>
    </xf>
    <xf numFmtId="0" fontId="18" fillId="27" borderId="90" applyNumberFormat="0" applyProtection="0">
      <alignment horizontal="left" vertical="center" indent="1"/>
    </xf>
    <xf numFmtId="0" fontId="18" fillId="28" borderId="90" applyNumberFormat="0" applyProtection="0">
      <alignment horizontal="left" vertical="center" indent="1"/>
    </xf>
    <xf numFmtId="0" fontId="18" fillId="28" borderId="90" applyNumberFormat="0" applyProtection="0">
      <alignment horizontal="left" vertical="center" indent="1"/>
    </xf>
    <xf numFmtId="0" fontId="18" fillId="29" borderId="90" applyNumberFormat="0" applyProtection="0">
      <alignment horizontal="left" vertical="center" indent="1"/>
    </xf>
    <xf numFmtId="0" fontId="18" fillId="29" borderId="90" applyNumberFormat="0" applyProtection="0">
      <alignment horizontal="left" vertical="center" indent="1"/>
    </xf>
    <xf numFmtId="0" fontId="18" fillId="14" borderId="90" applyNumberFormat="0" applyProtection="0">
      <alignment horizontal="left" vertical="center" indent="1"/>
    </xf>
    <xf numFmtId="0" fontId="18" fillId="14" borderId="90" applyNumberFormat="0" applyProtection="0">
      <alignment horizontal="left" vertical="center" indent="1"/>
    </xf>
    <xf numFmtId="4" fontId="59" fillId="30" borderId="90" applyNumberFormat="0" applyProtection="0">
      <alignment vertical="center"/>
    </xf>
    <xf numFmtId="4" fontId="60" fillId="30" borderId="90" applyNumberFormat="0" applyProtection="0">
      <alignment vertical="center"/>
    </xf>
    <xf numFmtId="4" fontId="59" fillId="30" borderId="90" applyNumberFormat="0" applyProtection="0">
      <alignment horizontal="left" vertical="center" indent="1"/>
    </xf>
    <xf numFmtId="4" fontId="59" fillId="30" borderId="90" applyNumberFormat="0" applyProtection="0">
      <alignment horizontal="left" vertical="center" indent="1"/>
    </xf>
    <xf numFmtId="4" fontId="59" fillId="25" borderId="90" applyNumberFormat="0" applyProtection="0">
      <alignment horizontal="right" vertical="center"/>
    </xf>
    <xf numFmtId="4" fontId="60" fillId="25" borderId="90" applyNumberFormat="0" applyProtection="0">
      <alignment horizontal="right" vertical="center"/>
    </xf>
    <xf numFmtId="0" fontId="18" fillId="14" borderId="90" applyNumberFormat="0" applyProtection="0">
      <alignment horizontal="left" vertical="center" indent="1"/>
    </xf>
    <xf numFmtId="0" fontId="18" fillId="14" borderId="90" applyNumberFormat="0" applyProtection="0">
      <alignment horizontal="left" vertical="center" indent="1"/>
    </xf>
    <xf numFmtId="0" fontId="62" fillId="0" borderId="0"/>
    <xf numFmtId="4" fontId="63" fillId="25" borderId="90" applyNumberFormat="0" applyProtection="0">
      <alignment horizontal="right" vertical="center"/>
    </xf>
    <xf numFmtId="0" fontId="1" fillId="0" borderId="0"/>
  </cellStyleXfs>
  <cellXfs count="856">
    <xf numFmtId="0" fontId="0" fillId="0" borderId="0" xfId="0"/>
    <xf numFmtId="0" fontId="3" fillId="2" borderId="0" xfId="0" applyNumberFormat="1" applyFont="1" applyFill="1" applyBorder="1" applyAlignment="1" applyProtection="1">
      <alignment vertical="top" wrapText="1"/>
    </xf>
    <xf numFmtId="0" fontId="3" fillId="2" borderId="0" xfId="0" applyNumberFormat="1" applyFont="1" applyFill="1" applyBorder="1" applyAlignment="1" applyProtection="1">
      <alignment horizontal="center" vertical="top" wrapText="1"/>
    </xf>
    <xf numFmtId="0" fontId="4" fillId="2" borderId="0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Border="1" applyAlignment="1" applyProtection="1">
      <alignment horizontal="left" vertical="top" wrapText="1"/>
    </xf>
    <xf numFmtId="0" fontId="7" fillId="2" borderId="1" xfId="0" applyNumberFormat="1" applyFont="1" applyFill="1" applyBorder="1" applyAlignment="1" applyProtection="1">
      <alignment vertical="center" wrapText="1"/>
    </xf>
    <xf numFmtId="3" fontId="7" fillId="2" borderId="1" xfId="0" applyNumberFormat="1" applyFont="1" applyFill="1" applyBorder="1" applyAlignment="1" applyProtection="1">
      <alignment vertical="center" wrapText="1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12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horizontal="center" vertical="center"/>
    </xf>
    <xf numFmtId="3" fontId="12" fillId="3" borderId="18" xfId="0" applyNumberFormat="1" applyFont="1" applyFill="1" applyBorder="1" applyAlignment="1">
      <alignment vertical="center"/>
    </xf>
    <xf numFmtId="3" fontId="11" fillId="3" borderId="18" xfId="0" applyNumberFormat="1" applyFont="1" applyFill="1" applyBorder="1" applyAlignment="1">
      <alignment vertical="center"/>
    </xf>
    <xf numFmtId="4" fontId="11" fillId="3" borderId="19" xfId="2" applyNumberFormat="1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4" fillId="0" borderId="21" xfId="0" quotePrefix="1" applyFont="1" applyFill="1" applyBorder="1" applyAlignment="1">
      <alignment vertical="center" wrapText="1"/>
    </xf>
    <xf numFmtId="0" fontId="14" fillId="4" borderId="22" xfId="0" quotePrefix="1" applyFont="1" applyFill="1" applyBorder="1" applyAlignment="1">
      <alignment vertical="center" wrapText="1"/>
    </xf>
    <xf numFmtId="0" fontId="14" fillId="4" borderId="23" xfId="0" quotePrefix="1" applyFont="1" applyFill="1" applyBorder="1" applyAlignment="1">
      <alignment vertical="center" wrapText="1"/>
    </xf>
    <xf numFmtId="3" fontId="14" fillId="4" borderId="24" xfId="0" applyNumberFormat="1" applyFont="1" applyFill="1" applyBorder="1" applyAlignment="1">
      <alignment vertical="center"/>
    </xf>
    <xf numFmtId="4" fontId="14" fillId="4" borderId="24" xfId="2" applyNumberFormat="1" applyFont="1" applyFill="1" applyBorder="1" applyAlignment="1">
      <alignment vertical="center"/>
    </xf>
    <xf numFmtId="0" fontId="9" fillId="0" borderId="2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9" fillId="0" borderId="25" xfId="0" applyNumberFormat="1" applyFont="1" applyFill="1" applyBorder="1" applyAlignment="1" applyProtection="1">
      <alignment vertical="center" wrapText="1"/>
    </xf>
    <xf numFmtId="3" fontId="14" fillId="5" borderId="5" xfId="0" applyNumberFormat="1" applyFont="1" applyFill="1" applyBorder="1" applyAlignment="1">
      <alignment vertical="center"/>
    </xf>
    <xf numFmtId="4" fontId="14" fillId="5" borderId="5" xfId="2" applyNumberFormat="1" applyFont="1" applyFill="1" applyBorder="1" applyAlignment="1">
      <alignment vertical="center"/>
    </xf>
    <xf numFmtId="0" fontId="15" fillId="5" borderId="10" xfId="0" quotePrefix="1" applyFont="1" applyFill="1" applyBorder="1" applyAlignment="1">
      <alignment vertical="center"/>
    </xf>
    <xf numFmtId="0" fontId="14" fillId="5" borderId="5" xfId="0" quotePrefix="1" applyFont="1" applyFill="1" applyBorder="1" applyAlignment="1">
      <alignment vertical="center" wrapText="1"/>
    </xf>
    <xf numFmtId="0" fontId="15" fillId="5" borderId="25" xfId="0" quotePrefix="1" applyFont="1" applyFill="1" applyBorder="1" applyAlignment="1">
      <alignment vertical="center"/>
    </xf>
    <xf numFmtId="0" fontId="16" fillId="5" borderId="5" xfId="0" quotePrefix="1" applyFont="1" applyFill="1" applyBorder="1" applyAlignment="1">
      <alignment vertical="center" wrapText="1"/>
    </xf>
    <xf numFmtId="3" fontId="16" fillId="5" borderId="5" xfId="0" applyNumberFormat="1" applyFont="1" applyFill="1" applyBorder="1" applyAlignment="1">
      <alignment vertical="center"/>
    </xf>
    <xf numFmtId="4" fontId="16" fillId="5" borderId="5" xfId="2" applyNumberFormat="1" applyFont="1" applyFill="1" applyBorder="1" applyAlignment="1">
      <alignment vertical="center"/>
    </xf>
    <xf numFmtId="0" fontId="15" fillId="5" borderId="26" xfId="0" quotePrefix="1" applyFont="1" applyFill="1" applyBorder="1" applyAlignment="1">
      <alignment vertical="center"/>
    </xf>
    <xf numFmtId="43" fontId="14" fillId="5" borderId="5" xfId="1" applyFont="1" applyFill="1" applyBorder="1" applyAlignment="1">
      <alignment vertical="center"/>
    </xf>
    <xf numFmtId="3" fontId="14" fillId="4" borderId="5" xfId="0" applyNumberFormat="1" applyFont="1" applyFill="1" applyBorder="1" applyAlignment="1">
      <alignment vertical="center"/>
    </xf>
    <xf numFmtId="4" fontId="14" fillId="4" borderId="5" xfId="2" applyNumberFormat="1" applyFont="1" applyFill="1" applyBorder="1" applyAlignment="1">
      <alignment vertical="center"/>
    </xf>
    <xf numFmtId="3" fontId="17" fillId="5" borderId="5" xfId="0" applyNumberFormat="1" applyFont="1" applyFill="1" applyBorder="1" applyAlignment="1">
      <alignment vertical="center"/>
    </xf>
    <xf numFmtId="4" fontId="17" fillId="5" borderId="5" xfId="2" applyNumberFormat="1" applyFont="1" applyFill="1" applyBorder="1" applyAlignment="1">
      <alignment vertical="center"/>
    </xf>
    <xf numFmtId="3" fontId="14" fillId="6" borderId="5" xfId="0" applyNumberFormat="1" applyFont="1" applyFill="1" applyBorder="1" applyAlignment="1">
      <alignment vertical="center"/>
    </xf>
    <xf numFmtId="3" fontId="17" fillId="6" borderId="5" xfId="0" applyNumberFormat="1" applyFont="1" applyFill="1" applyBorder="1" applyAlignment="1">
      <alignment vertical="center"/>
    </xf>
    <xf numFmtId="4" fontId="17" fillId="6" borderId="5" xfId="2" applyNumberFormat="1" applyFont="1" applyFill="1" applyBorder="1" applyAlignment="1">
      <alignment vertical="center"/>
    </xf>
    <xf numFmtId="0" fontId="15" fillId="5" borderId="10" xfId="0" quotePrefix="1" applyFont="1" applyFill="1" applyBorder="1" applyAlignment="1">
      <alignment horizontal="left" vertical="center"/>
    </xf>
    <xf numFmtId="0" fontId="19" fillId="5" borderId="5" xfId="3" quotePrefix="1" applyFont="1" applyFill="1" applyBorder="1" applyAlignment="1">
      <alignment horizontal="left" vertical="center"/>
    </xf>
    <xf numFmtId="0" fontId="15" fillId="5" borderId="26" xfId="0" quotePrefix="1" applyFont="1" applyFill="1" applyBorder="1" applyAlignment="1">
      <alignment horizontal="left" vertical="center"/>
    </xf>
    <xf numFmtId="0" fontId="19" fillId="5" borderId="5" xfId="3" quotePrefix="1" applyFont="1" applyFill="1" applyBorder="1" applyAlignment="1">
      <alignment horizontal="left" vertical="center" wrapText="1"/>
    </xf>
    <xf numFmtId="0" fontId="17" fillId="6" borderId="5" xfId="0" quotePrefix="1" applyFont="1" applyFill="1" applyBorder="1" applyAlignment="1">
      <alignment horizontal="left" vertical="center"/>
    </xf>
    <xf numFmtId="0" fontId="19" fillId="6" borderId="5" xfId="3" quotePrefix="1" applyFont="1" applyFill="1" applyBorder="1" applyAlignment="1">
      <alignment horizontal="left" vertical="center" wrapText="1"/>
    </xf>
    <xf numFmtId="0" fontId="19" fillId="5" borderId="5" xfId="3" quotePrefix="1" applyFont="1" applyFill="1" applyBorder="1" applyAlignment="1">
      <alignment vertical="center"/>
    </xf>
    <xf numFmtId="0" fontId="19" fillId="5" borderId="5" xfId="3" quotePrefix="1" applyFont="1" applyFill="1" applyBorder="1" applyAlignment="1">
      <alignment vertical="center" wrapText="1"/>
    </xf>
    <xf numFmtId="0" fontId="9" fillId="0" borderId="27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20" fillId="0" borderId="5" xfId="0" applyNumberFormat="1" applyFont="1" applyFill="1" applyBorder="1" applyAlignment="1" applyProtection="1">
      <alignment horizontal="center" vertical="center" wrapText="1"/>
    </xf>
    <xf numFmtId="3" fontId="21" fillId="0" borderId="5" xfId="0" applyNumberFormat="1" applyFont="1" applyFill="1" applyBorder="1" applyAlignment="1">
      <alignment vertical="center"/>
    </xf>
    <xf numFmtId="3" fontId="15" fillId="0" borderId="5" xfId="0" applyNumberFormat="1" applyFont="1" applyFill="1" applyBorder="1" applyAlignment="1">
      <alignment vertical="center"/>
    </xf>
    <xf numFmtId="0" fontId="9" fillId="0" borderId="28" xfId="0" applyNumberFormat="1" applyFont="1" applyFill="1" applyBorder="1" applyAlignment="1" applyProtection="1">
      <alignment horizontal="center" vertical="center" wrapText="1"/>
    </xf>
    <xf numFmtId="3" fontId="22" fillId="7" borderId="30" xfId="0" applyNumberFormat="1" applyFont="1" applyFill="1" applyBorder="1" applyAlignment="1" applyProtection="1">
      <alignment horizontal="right" vertical="center" wrapText="1"/>
    </xf>
    <xf numFmtId="2" fontId="22" fillId="7" borderId="31" xfId="0" applyNumberFormat="1" applyFont="1" applyFill="1" applyBorder="1" applyAlignment="1" applyProtection="1">
      <alignment horizontal="right" vertical="center" wrapText="1"/>
    </xf>
    <xf numFmtId="3" fontId="22" fillId="7" borderId="31" xfId="0" applyNumberFormat="1" applyFont="1" applyFill="1" applyBorder="1" applyAlignment="1" applyProtection="1">
      <alignment horizontal="right" vertical="center" wrapText="1"/>
    </xf>
    <xf numFmtId="3" fontId="8" fillId="8" borderId="31" xfId="0" applyNumberFormat="1" applyFont="1" applyFill="1" applyBorder="1" applyAlignment="1" applyProtection="1">
      <alignment horizontal="right" vertical="center" wrapText="1"/>
    </xf>
    <xf numFmtId="2" fontId="8" fillId="8" borderId="31" xfId="0" applyNumberFormat="1" applyFont="1" applyFill="1" applyBorder="1" applyAlignment="1" applyProtection="1">
      <alignment horizontal="right" vertical="center" wrapText="1"/>
    </xf>
    <xf numFmtId="3" fontId="23" fillId="9" borderId="31" xfId="0" applyNumberFormat="1" applyFont="1" applyFill="1" applyBorder="1" applyAlignment="1" applyProtection="1">
      <alignment horizontal="right" vertical="center" wrapText="1"/>
    </xf>
    <xf numFmtId="2" fontId="23" fillId="9" borderId="31" xfId="0" applyNumberFormat="1" applyFont="1" applyFill="1" applyBorder="1" applyAlignment="1" applyProtection="1">
      <alignment horizontal="right" vertical="center" wrapText="1"/>
    </xf>
    <xf numFmtId="0" fontId="24" fillId="0" borderId="0" xfId="0" applyFont="1"/>
    <xf numFmtId="3" fontId="7" fillId="2" borderId="31" xfId="0" applyNumberFormat="1" applyFont="1" applyFill="1" applyBorder="1" applyAlignment="1" applyProtection="1">
      <alignment horizontal="right" vertical="center" wrapText="1"/>
    </xf>
    <xf numFmtId="2" fontId="7" fillId="2" borderId="31" xfId="0" applyNumberFormat="1" applyFont="1" applyFill="1" applyBorder="1" applyAlignment="1" applyProtection="1">
      <alignment horizontal="right" vertical="center" wrapText="1"/>
    </xf>
    <xf numFmtId="3" fontId="7" fillId="9" borderId="31" xfId="0" applyNumberFormat="1" applyFont="1" applyFill="1" applyBorder="1" applyAlignment="1" applyProtection="1">
      <alignment horizontal="right" vertical="center" wrapText="1"/>
    </xf>
    <xf numFmtId="2" fontId="7" fillId="9" borderId="31" xfId="0" applyNumberFormat="1" applyFont="1" applyFill="1" applyBorder="1" applyAlignment="1" applyProtection="1">
      <alignment horizontal="right" vertical="center" wrapText="1"/>
    </xf>
    <xf numFmtId="0" fontId="7" fillId="2" borderId="20" xfId="0" applyNumberFormat="1" applyFont="1" applyFill="1" applyBorder="1" applyAlignment="1" applyProtection="1">
      <alignment horizontal="left" vertical="center" wrapText="1"/>
    </xf>
    <xf numFmtId="0" fontId="7" fillId="2" borderId="1" xfId="0" applyNumberFormat="1" applyFont="1" applyFill="1" applyBorder="1" applyAlignment="1" applyProtection="1">
      <alignment horizontal="left" vertical="center" wrapText="1"/>
    </xf>
    <xf numFmtId="3" fontId="7" fillId="2" borderId="44" xfId="0" applyNumberFormat="1" applyFont="1" applyFill="1" applyBorder="1" applyAlignment="1" applyProtection="1">
      <alignment horizontal="right" vertical="center" wrapText="1"/>
    </xf>
    <xf numFmtId="2" fontId="7" fillId="2" borderId="44" xfId="0" applyNumberFormat="1" applyFont="1" applyFill="1" applyBorder="1" applyAlignment="1" applyProtection="1">
      <alignment horizontal="right" vertical="center" wrapText="1"/>
    </xf>
    <xf numFmtId="0" fontId="7" fillId="2" borderId="0" xfId="0" applyNumberFormat="1" applyFont="1" applyFill="1" applyBorder="1" applyAlignment="1" applyProtection="1">
      <alignment horizontal="left" vertical="top" wrapText="1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7" fillId="2" borderId="1" xfId="0" applyNumberFormat="1" applyFont="1" applyFill="1" applyBorder="1" applyAlignment="1" applyProtection="1">
      <alignment horizontal="left" vertical="center" wrapText="1"/>
    </xf>
    <xf numFmtId="0" fontId="7" fillId="2" borderId="37" xfId="0" applyNumberFormat="1" applyFont="1" applyFill="1" applyBorder="1" applyAlignment="1" applyProtection="1">
      <alignment horizontal="left" vertical="center" wrapText="1"/>
    </xf>
    <xf numFmtId="0" fontId="7" fillId="2" borderId="39" xfId="0" applyNumberFormat="1" applyFont="1" applyFill="1" applyBorder="1" applyAlignment="1" applyProtection="1">
      <alignment horizontal="left" vertical="center" wrapText="1"/>
    </xf>
    <xf numFmtId="0" fontId="7" fillId="2" borderId="45" xfId="0" applyNumberFormat="1" applyFont="1" applyFill="1" applyBorder="1" applyAlignment="1" applyProtection="1">
      <alignment horizontal="left" vertical="center" wrapText="1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7" fillId="2" borderId="1" xfId="0" applyNumberFormat="1" applyFont="1" applyFill="1" applyBorder="1" applyAlignment="1" applyProtection="1">
      <alignment horizontal="left" vertical="center" wrapText="1"/>
    </xf>
    <xf numFmtId="0" fontId="7" fillId="2" borderId="0" xfId="4" applyNumberFormat="1" applyFont="1" applyFill="1" applyBorder="1" applyAlignment="1" applyProtection="1">
      <alignment vertical="top" wrapText="1"/>
    </xf>
    <xf numFmtId="0" fontId="7" fillId="2" borderId="0" xfId="4" applyNumberFormat="1" applyFont="1" applyFill="1" applyBorder="1" applyAlignment="1" applyProtection="1">
      <alignment horizontal="left" vertical="top" wrapText="1"/>
    </xf>
    <xf numFmtId="0" fontId="4" fillId="2" borderId="0" xfId="4" applyNumberFormat="1" applyFont="1" applyFill="1" applyBorder="1" applyAlignment="1" applyProtection="1">
      <alignment vertical="top" wrapText="1"/>
    </xf>
    <xf numFmtId="0" fontId="25" fillId="0" borderId="0" xfId="4"/>
    <xf numFmtId="0" fontId="26" fillId="0" borderId="0" xfId="4" applyFont="1" applyFill="1" applyAlignment="1">
      <alignment horizontal="center"/>
    </xf>
    <xf numFmtId="0" fontId="26" fillId="0" borderId="0" xfId="4" applyFont="1" applyFill="1" applyAlignment="1"/>
    <xf numFmtId="0" fontId="7" fillId="2" borderId="0" xfId="4" applyNumberFormat="1" applyFont="1" applyFill="1" applyBorder="1" applyAlignment="1" applyProtection="1">
      <alignment vertical="center" wrapText="1"/>
    </xf>
    <xf numFmtId="0" fontId="8" fillId="0" borderId="48" xfId="4" applyNumberFormat="1" applyFont="1" applyFill="1" applyBorder="1" applyAlignment="1" applyProtection="1">
      <alignment horizontal="center" vertical="center" wrapText="1"/>
    </xf>
    <xf numFmtId="0" fontId="8" fillId="0" borderId="49" xfId="4" applyNumberFormat="1" applyFont="1" applyFill="1" applyBorder="1" applyAlignment="1" applyProtection="1">
      <alignment horizontal="center" vertical="center" wrapText="1"/>
    </xf>
    <xf numFmtId="0" fontId="8" fillId="0" borderId="46" xfId="4" applyNumberFormat="1" applyFont="1" applyFill="1" applyBorder="1" applyAlignment="1" applyProtection="1">
      <alignment horizontal="center" vertical="center" wrapText="1"/>
    </xf>
    <xf numFmtId="0" fontId="8" fillId="0" borderId="50" xfId="4" applyNumberFormat="1" applyFont="1" applyFill="1" applyBorder="1" applyAlignment="1" applyProtection="1">
      <alignment horizontal="center" vertical="center" wrapText="1"/>
    </xf>
    <xf numFmtId="0" fontId="8" fillId="0" borderId="49" xfId="4" applyNumberFormat="1" applyFont="1" applyFill="1" applyBorder="1" applyAlignment="1" applyProtection="1">
      <alignment vertical="center" wrapText="1"/>
    </xf>
    <xf numFmtId="0" fontId="9" fillId="0" borderId="50" xfId="4" applyNumberFormat="1" applyFont="1" applyFill="1" applyBorder="1" applyAlignment="1" applyProtection="1">
      <alignment horizontal="center" vertical="center" wrapText="1"/>
    </xf>
    <xf numFmtId="0" fontId="9" fillId="0" borderId="49" xfId="4" applyNumberFormat="1" applyFont="1" applyFill="1" applyBorder="1" applyAlignment="1" applyProtection="1">
      <alignment horizontal="center" vertical="center" wrapText="1"/>
    </xf>
    <xf numFmtId="0" fontId="9" fillId="0" borderId="54" xfId="4" applyNumberFormat="1" applyFont="1" applyFill="1" applyBorder="1" applyAlignment="1" applyProtection="1">
      <alignment horizontal="center" vertical="center" wrapText="1"/>
    </xf>
    <xf numFmtId="0" fontId="9" fillId="0" borderId="55" xfId="4" applyNumberFormat="1" applyFont="1" applyFill="1" applyBorder="1" applyAlignment="1" applyProtection="1">
      <alignment horizontal="center" vertical="center" wrapText="1"/>
    </xf>
    <xf numFmtId="0" fontId="9" fillId="0" borderId="49" xfId="4" applyNumberFormat="1" applyFont="1" applyFill="1" applyBorder="1" applyAlignment="1" applyProtection="1">
      <alignment vertical="center" wrapText="1"/>
    </xf>
    <xf numFmtId="3" fontId="28" fillId="10" borderId="59" xfId="4" applyNumberFormat="1" applyFont="1" applyFill="1" applyBorder="1" applyAlignment="1" applyProtection="1">
      <alignment vertical="center" wrapText="1"/>
    </xf>
    <xf numFmtId="3" fontId="28" fillId="10" borderId="60" xfId="4" applyNumberFormat="1" applyFont="1" applyFill="1" applyBorder="1" applyAlignment="1" applyProtection="1">
      <alignment vertical="center" wrapText="1"/>
    </xf>
    <xf numFmtId="3" fontId="28" fillId="10" borderId="61" xfId="4" applyNumberFormat="1" applyFont="1" applyFill="1" applyBorder="1" applyAlignment="1" applyProtection="1">
      <alignment vertical="center" wrapText="1"/>
    </xf>
    <xf numFmtId="2" fontId="28" fillId="10" borderId="62" xfId="4" applyNumberFormat="1" applyFont="1" applyFill="1" applyBorder="1" applyAlignment="1" applyProtection="1">
      <alignment horizontal="center" vertical="center" wrapText="1"/>
    </xf>
    <xf numFmtId="2" fontId="28" fillId="10" borderId="62" xfId="4" applyNumberFormat="1" applyFont="1" applyFill="1" applyBorder="1" applyAlignment="1" applyProtection="1">
      <alignment vertical="center" wrapText="1"/>
    </xf>
    <xf numFmtId="3" fontId="28" fillId="10" borderId="63" xfId="4" applyNumberFormat="1" applyFont="1" applyFill="1" applyBorder="1" applyAlignment="1" applyProtection="1">
      <alignment vertical="center" wrapText="1"/>
    </xf>
    <xf numFmtId="3" fontId="25" fillId="0" borderId="0" xfId="4" applyNumberFormat="1"/>
    <xf numFmtId="0" fontId="9" fillId="0" borderId="64" xfId="4" applyNumberFormat="1" applyFont="1" applyFill="1" applyBorder="1" applyAlignment="1" applyProtection="1">
      <alignment horizontal="center" vertical="center" wrapText="1"/>
    </xf>
    <xf numFmtId="3" fontId="9" fillId="0" borderId="65" xfId="4" applyNumberFormat="1" applyFont="1" applyFill="1" applyBorder="1" applyAlignment="1" applyProtection="1">
      <alignment horizontal="center" vertical="center" wrapText="1"/>
    </xf>
    <xf numFmtId="2" fontId="23" fillId="0" borderId="66" xfId="4" applyNumberFormat="1" applyFont="1" applyFill="1" applyBorder="1" applyAlignment="1" applyProtection="1">
      <alignment horizontal="center" vertical="center" wrapText="1"/>
    </xf>
    <xf numFmtId="2" fontId="23" fillId="0" borderId="66" xfId="4" applyNumberFormat="1" applyFont="1" applyFill="1" applyBorder="1" applyAlignment="1" applyProtection="1">
      <alignment vertical="center" wrapText="1"/>
    </xf>
    <xf numFmtId="3" fontId="9" fillId="0" borderId="66" xfId="4" applyNumberFormat="1" applyFont="1" applyFill="1" applyBorder="1" applyAlignment="1" applyProtection="1">
      <alignment horizontal="center" vertical="center" wrapText="1"/>
    </xf>
    <xf numFmtId="1" fontId="23" fillId="0" borderId="64" xfId="5" applyNumberFormat="1" applyFont="1" applyFill="1" applyBorder="1" applyAlignment="1" applyProtection="1">
      <alignment vertical="center"/>
      <protection locked="0"/>
    </xf>
    <xf numFmtId="1" fontId="23" fillId="0" borderId="0" xfId="5" applyNumberFormat="1" applyFont="1" applyFill="1" applyBorder="1" applyAlignment="1" applyProtection="1">
      <alignment vertical="center"/>
      <protection locked="0"/>
    </xf>
    <xf numFmtId="1" fontId="23" fillId="0" borderId="67" xfId="5" applyNumberFormat="1" applyFont="1" applyFill="1" applyBorder="1" applyAlignment="1" applyProtection="1">
      <alignment vertical="center"/>
      <protection locked="0"/>
    </xf>
    <xf numFmtId="1" fontId="29" fillId="0" borderId="68" xfId="5" applyNumberFormat="1" applyFont="1" applyFill="1" applyBorder="1" applyAlignment="1" applyProtection="1">
      <alignment vertical="center"/>
      <protection locked="0"/>
    </xf>
    <xf numFmtId="3" fontId="29" fillId="0" borderId="69" xfId="4" applyNumberFormat="1" applyFont="1" applyFill="1" applyBorder="1" applyAlignment="1" applyProtection="1">
      <alignment vertical="center" wrapText="1"/>
    </xf>
    <xf numFmtId="3" fontId="29" fillId="0" borderId="68" xfId="4" applyNumberFormat="1" applyFont="1" applyFill="1" applyBorder="1" applyAlignment="1" applyProtection="1">
      <alignment vertical="center" wrapText="1"/>
    </xf>
    <xf numFmtId="2" fontId="29" fillId="0" borderId="68" xfId="4" applyNumberFormat="1" applyFont="1" applyFill="1" applyBorder="1" applyAlignment="1" applyProtection="1">
      <alignment horizontal="center" vertical="center" wrapText="1"/>
    </xf>
    <xf numFmtId="2" fontId="29" fillId="0" borderId="68" xfId="4" applyNumberFormat="1" applyFont="1" applyFill="1" applyBorder="1" applyAlignment="1" applyProtection="1">
      <alignment vertical="center" wrapText="1"/>
    </xf>
    <xf numFmtId="2" fontId="29" fillId="0" borderId="46" xfId="5" applyNumberFormat="1" applyFont="1" applyFill="1" applyBorder="1" applyAlignment="1" applyProtection="1">
      <alignment vertical="center"/>
      <protection locked="0"/>
    </xf>
    <xf numFmtId="3" fontId="29" fillId="0" borderId="46" xfId="4" applyNumberFormat="1" applyFont="1" applyFill="1" applyBorder="1" applyAlignment="1" applyProtection="1">
      <alignment vertical="center" wrapText="1"/>
    </xf>
    <xf numFmtId="3" fontId="29" fillId="0" borderId="49" xfId="4" applyNumberFormat="1" applyFont="1" applyFill="1" applyBorder="1" applyAlignment="1" applyProtection="1">
      <alignment vertical="center" wrapText="1"/>
    </xf>
    <xf numFmtId="2" fontId="29" fillId="0" borderId="49" xfId="4" applyNumberFormat="1" applyFont="1" applyFill="1" applyBorder="1" applyAlignment="1" applyProtection="1">
      <alignment horizontal="center" vertical="center" wrapText="1"/>
    </xf>
    <xf numFmtId="2" fontId="29" fillId="0" borderId="49" xfId="4" applyNumberFormat="1" applyFont="1" applyFill="1" applyBorder="1" applyAlignment="1" applyProtection="1">
      <alignment vertical="center" wrapText="1"/>
    </xf>
    <xf numFmtId="0" fontId="22" fillId="11" borderId="69" xfId="4" quotePrefix="1" applyFont="1" applyFill="1" applyBorder="1" applyAlignment="1">
      <alignment vertical="center"/>
    </xf>
    <xf numFmtId="0" fontId="30" fillId="11" borderId="70" xfId="4" applyNumberFormat="1" applyFont="1" applyFill="1" applyBorder="1" applyAlignment="1" applyProtection="1">
      <alignment horizontal="center" vertical="center" wrapText="1"/>
    </xf>
    <xf numFmtId="3" fontId="22" fillId="11" borderId="69" xfId="4" applyNumberFormat="1" applyFont="1" applyFill="1" applyBorder="1" applyAlignment="1" applyProtection="1">
      <alignment vertical="center" wrapText="1"/>
    </xf>
    <xf numFmtId="2" fontId="22" fillId="11" borderId="68" xfId="4" applyNumberFormat="1" applyFont="1" applyFill="1" applyBorder="1" applyAlignment="1" applyProtection="1">
      <alignment horizontal="center" vertical="center" wrapText="1"/>
    </xf>
    <xf numFmtId="2" fontId="22" fillId="11" borderId="68" xfId="4" applyNumberFormat="1" applyFont="1" applyFill="1" applyBorder="1" applyAlignment="1" applyProtection="1">
      <alignment vertical="center" wrapText="1"/>
    </xf>
    <xf numFmtId="3" fontId="22" fillId="11" borderId="68" xfId="4" applyNumberFormat="1" applyFont="1" applyFill="1" applyBorder="1" applyAlignment="1" applyProtection="1">
      <alignment vertical="center" wrapText="1"/>
    </xf>
    <xf numFmtId="0" fontId="30" fillId="0" borderId="0" xfId="4" applyFont="1"/>
    <xf numFmtId="0" fontId="31" fillId="2" borderId="51" xfId="3" applyFont="1" applyFill="1" applyBorder="1" applyAlignment="1"/>
    <xf numFmtId="0" fontId="31" fillId="2" borderId="52" xfId="3" applyFont="1" applyFill="1" applyBorder="1" applyAlignment="1"/>
    <xf numFmtId="0" fontId="31" fillId="2" borderId="53" xfId="3" applyFont="1" applyFill="1" applyBorder="1" applyAlignment="1"/>
    <xf numFmtId="0" fontId="22" fillId="0" borderId="46" xfId="4" applyNumberFormat="1" applyFont="1" applyFill="1" applyBorder="1" applyAlignment="1" applyProtection="1">
      <alignment horizontal="left" vertical="center" wrapText="1"/>
    </xf>
    <xf numFmtId="3" fontId="22" fillId="0" borderId="46" xfId="4" applyNumberFormat="1" applyFont="1" applyFill="1" applyBorder="1" applyAlignment="1" applyProtection="1">
      <alignment vertical="center" wrapText="1"/>
    </xf>
    <xf numFmtId="3" fontId="22" fillId="0" borderId="49" xfId="4" applyNumberFormat="1" applyFont="1" applyFill="1" applyBorder="1" applyAlignment="1" applyProtection="1">
      <alignment vertical="center" wrapText="1"/>
    </xf>
    <xf numFmtId="2" fontId="22" fillId="0" borderId="49" xfId="4" applyNumberFormat="1" applyFont="1" applyFill="1" applyBorder="1" applyAlignment="1" applyProtection="1">
      <alignment horizontal="center" vertical="center" wrapText="1"/>
    </xf>
    <xf numFmtId="2" fontId="22" fillId="0" borderId="49" xfId="4" applyNumberFormat="1" applyFont="1" applyFill="1" applyBorder="1" applyAlignment="1" applyProtection="1">
      <alignment vertical="center" wrapText="1"/>
    </xf>
    <xf numFmtId="0" fontId="9" fillId="11" borderId="70" xfId="4" applyNumberFormat="1" applyFont="1" applyFill="1" applyBorder="1" applyAlignment="1" applyProtection="1">
      <alignment horizontal="center" vertical="center" wrapText="1"/>
    </xf>
    <xf numFmtId="0" fontId="9" fillId="11" borderId="69" xfId="4" applyNumberFormat="1" applyFont="1" applyFill="1" applyBorder="1" applyAlignment="1" applyProtection="1">
      <alignment horizontal="center" vertical="center" wrapText="1"/>
    </xf>
    <xf numFmtId="0" fontId="31" fillId="2" borderId="64" xfId="3" applyFont="1" applyFill="1" applyBorder="1" applyAlignment="1">
      <alignment horizontal="left" vertical="center" wrapText="1"/>
    </xf>
    <xf numFmtId="0" fontId="31" fillId="2" borderId="0" xfId="3" applyFont="1" applyFill="1" applyBorder="1" applyAlignment="1">
      <alignment horizontal="left" vertical="center" wrapText="1"/>
    </xf>
    <xf numFmtId="0" fontId="9" fillId="0" borderId="72" xfId="4" applyNumberFormat="1" applyFont="1" applyFill="1" applyBorder="1" applyAlignment="1" applyProtection="1">
      <alignment horizontal="center" vertical="center" wrapText="1"/>
    </xf>
    <xf numFmtId="0" fontId="9" fillId="0" borderId="73" xfId="4" applyNumberFormat="1" applyFont="1" applyFill="1" applyBorder="1" applyAlignment="1" applyProtection="1">
      <alignment horizontal="center" vertical="center" wrapText="1"/>
    </xf>
    <xf numFmtId="2" fontId="23" fillId="0" borderId="73" xfId="4" applyNumberFormat="1" applyFont="1" applyFill="1" applyBorder="1" applyAlignment="1" applyProtection="1">
      <alignment horizontal="center" vertical="center" wrapText="1"/>
    </xf>
    <xf numFmtId="2" fontId="23" fillId="0" borderId="73" xfId="4" applyNumberFormat="1" applyFont="1" applyFill="1" applyBorder="1" applyAlignment="1" applyProtection="1">
      <alignment vertical="center" wrapText="1"/>
    </xf>
    <xf numFmtId="0" fontId="9" fillId="0" borderId="74" xfId="4" applyNumberFormat="1" applyFont="1" applyFill="1" applyBorder="1" applyAlignment="1" applyProtection="1">
      <alignment horizontal="center" vertical="center" wrapText="1"/>
    </xf>
    <xf numFmtId="3" fontId="8" fillId="7" borderId="75" xfId="4" applyNumberFormat="1" applyFont="1" applyFill="1" applyBorder="1" applyAlignment="1" applyProtection="1">
      <alignment horizontal="right" vertical="center" wrapText="1"/>
    </xf>
    <xf numFmtId="3" fontId="8" fillId="7" borderId="76" xfId="4" applyNumberFormat="1" applyFont="1" applyFill="1" applyBorder="1" applyAlignment="1" applyProtection="1">
      <alignment horizontal="right" vertical="center" wrapText="1"/>
    </xf>
    <xf numFmtId="2" fontId="8" fillId="7" borderId="76" xfId="4" applyNumberFormat="1" applyFont="1" applyFill="1" applyBorder="1" applyAlignment="1" applyProtection="1">
      <alignment horizontal="right" vertical="center" wrapText="1"/>
    </xf>
    <xf numFmtId="2" fontId="8" fillId="7" borderId="76" xfId="4" applyNumberFormat="1" applyFont="1" applyFill="1" applyBorder="1" applyAlignment="1" applyProtection="1">
      <alignment vertical="center" wrapText="1"/>
    </xf>
    <xf numFmtId="0" fontId="25" fillId="0" borderId="0" xfId="4" applyAlignment="1">
      <alignment vertical="center"/>
    </xf>
    <xf numFmtId="3" fontId="8" fillId="8" borderId="75" xfId="4" applyNumberFormat="1" applyFont="1" applyFill="1" applyBorder="1" applyAlignment="1" applyProtection="1">
      <alignment horizontal="right" vertical="center" wrapText="1"/>
    </xf>
    <xf numFmtId="3" fontId="8" fillId="8" borderId="76" xfId="4" applyNumberFormat="1" applyFont="1" applyFill="1" applyBorder="1" applyAlignment="1" applyProtection="1">
      <alignment horizontal="right" vertical="center" wrapText="1"/>
    </xf>
    <xf numFmtId="2" fontId="8" fillId="8" borderId="76" xfId="4" applyNumberFormat="1" applyFont="1" applyFill="1" applyBorder="1" applyAlignment="1" applyProtection="1">
      <alignment horizontal="right" vertical="center" wrapText="1"/>
    </xf>
    <xf numFmtId="2" fontId="8" fillId="8" borderId="76" xfId="4" applyNumberFormat="1" applyFont="1" applyFill="1" applyBorder="1" applyAlignment="1" applyProtection="1">
      <alignment vertical="center" wrapText="1"/>
    </xf>
    <xf numFmtId="0" fontId="7" fillId="2" borderId="36" xfId="4" applyNumberFormat="1" applyFont="1" applyFill="1" applyBorder="1" applyAlignment="1" applyProtection="1">
      <alignment horizontal="left" vertical="center" wrapText="1"/>
    </xf>
    <xf numFmtId="3" fontId="23" fillId="9" borderId="75" xfId="4" applyNumberFormat="1" applyFont="1" applyFill="1" applyBorder="1" applyAlignment="1" applyProtection="1">
      <alignment horizontal="right" vertical="center" wrapText="1"/>
    </xf>
    <xf numFmtId="3" fontId="23" fillId="9" borderId="76" xfId="4" applyNumberFormat="1" applyFont="1" applyFill="1" applyBorder="1" applyAlignment="1" applyProtection="1">
      <alignment horizontal="right" vertical="center" wrapText="1"/>
    </xf>
    <xf numFmtId="2" fontId="23" fillId="9" borderId="76" xfId="4" applyNumberFormat="1" applyFont="1" applyFill="1" applyBorder="1" applyAlignment="1" applyProtection="1">
      <alignment horizontal="right" vertical="center" wrapText="1"/>
    </xf>
    <xf numFmtId="2" fontId="23" fillId="9" borderId="76" xfId="4" applyNumberFormat="1" applyFont="1" applyFill="1" applyBorder="1" applyAlignment="1" applyProtection="1">
      <alignment vertical="center" wrapText="1"/>
    </xf>
    <xf numFmtId="0" fontId="7" fillId="2" borderId="0" xfId="4" applyNumberFormat="1" applyFont="1" applyFill="1" applyBorder="1" applyAlignment="1" applyProtection="1">
      <alignment horizontal="left" vertical="center" wrapText="1"/>
    </xf>
    <xf numFmtId="3" fontId="7" fillId="2" borderId="75" xfId="4" applyNumberFormat="1" applyFont="1" applyFill="1" applyBorder="1" applyAlignment="1" applyProtection="1">
      <alignment horizontal="right" vertical="center" wrapText="1"/>
    </xf>
    <xf numFmtId="3" fontId="7" fillId="2" borderId="76" xfId="4" applyNumberFormat="1" applyFont="1" applyFill="1" applyBorder="1" applyAlignment="1" applyProtection="1">
      <alignment horizontal="right" vertical="center" wrapText="1"/>
    </xf>
    <xf numFmtId="2" fontId="7" fillId="2" borderId="76" xfId="4" applyNumberFormat="1" applyFont="1" applyFill="1" applyBorder="1" applyAlignment="1" applyProtection="1">
      <alignment horizontal="right" vertical="center" wrapText="1"/>
    </xf>
    <xf numFmtId="2" fontId="7" fillId="2" borderId="76" xfId="4" applyNumberFormat="1" applyFont="1" applyFill="1" applyBorder="1" applyAlignment="1" applyProtection="1">
      <alignment vertical="center" wrapText="1"/>
    </xf>
    <xf numFmtId="0" fontId="7" fillId="2" borderId="64" xfId="4" applyNumberFormat="1" applyFont="1" applyFill="1" applyBorder="1" applyAlignment="1" applyProtection="1">
      <alignment vertical="center" wrapText="1"/>
    </xf>
    <xf numFmtId="0" fontId="23" fillId="2" borderId="36" xfId="4" applyNumberFormat="1" applyFont="1" applyFill="1" applyBorder="1" applyAlignment="1" applyProtection="1">
      <alignment horizontal="left" vertical="center" wrapText="1"/>
    </xf>
    <xf numFmtId="0" fontId="32" fillId="0" borderId="0" xfId="4" applyFont="1"/>
    <xf numFmtId="0" fontId="23" fillId="2" borderId="0" xfId="4" applyNumberFormat="1" applyFont="1" applyFill="1" applyBorder="1" applyAlignment="1" applyProtection="1">
      <alignment horizontal="left" vertical="center" wrapText="1"/>
    </xf>
    <xf numFmtId="0" fontId="7" fillId="2" borderId="64" xfId="4" applyNumberFormat="1" applyFont="1" applyFill="1" applyBorder="1" applyAlignment="1" applyProtection="1">
      <alignment horizontal="left" vertical="center" wrapText="1"/>
    </xf>
    <xf numFmtId="3" fontId="7" fillId="9" borderId="75" xfId="4" applyNumberFormat="1" applyFont="1" applyFill="1" applyBorder="1" applyAlignment="1" applyProtection="1">
      <alignment horizontal="right" vertical="center" wrapText="1"/>
    </xf>
    <xf numFmtId="3" fontId="7" fillId="9" borderId="76" xfId="4" applyNumberFormat="1" applyFont="1" applyFill="1" applyBorder="1" applyAlignment="1" applyProtection="1">
      <alignment horizontal="right" vertical="center" wrapText="1"/>
    </xf>
    <xf numFmtId="2" fontId="7" fillId="9" borderId="76" xfId="4" applyNumberFormat="1" applyFont="1" applyFill="1" applyBorder="1" applyAlignment="1" applyProtection="1">
      <alignment horizontal="right" vertical="center" wrapText="1"/>
    </xf>
    <xf numFmtId="2" fontId="7" fillId="9" borderId="76" xfId="4" applyNumberFormat="1" applyFont="1" applyFill="1" applyBorder="1" applyAlignment="1" applyProtection="1">
      <alignment vertical="center" wrapText="1"/>
    </xf>
    <xf numFmtId="0" fontId="25" fillId="0" borderId="0" xfId="4" applyFont="1"/>
    <xf numFmtId="0" fontId="33" fillId="2" borderId="36" xfId="4" applyNumberFormat="1" applyFont="1" applyFill="1" applyBorder="1" applyAlignment="1" applyProtection="1">
      <alignment horizontal="left" vertical="center" wrapText="1"/>
    </xf>
    <xf numFmtId="3" fontId="33" fillId="9" borderId="75" xfId="4" applyNumberFormat="1" applyFont="1" applyFill="1" applyBorder="1" applyAlignment="1" applyProtection="1">
      <alignment horizontal="right" vertical="center" wrapText="1"/>
    </xf>
    <xf numFmtId="3" fontId="33" fillId="9" borderId="76" xfId="4" applyNumberFormat="1" applyFont="1" applyFill="1" applyBorder="1" applyAlignment="1" applyProtection="1">
      <alignment horizontal="right" vertical="center" wrapText="1"/>
    </xf>
    <xf numFmtId="2" fontId="33" fillId="9" borderId="76" xfId="4" applyNumberFormat="1" applyFont="1" applyFill="1" applyBorder="1" applyAlignment="1" applyProtection="1">
      <alignment horizontal="right" vertical="center" wrapText="1"/>
    </xf>
    <xf numFmtId="2" fontId="33" fillId="9" borderId="76" xfId="4" applyNumberFormat="1" applyFont="1" applyFill="1" applyBorder="1" applyAlignment="1" applyProtection="1">
      <alignment vertical="center" wrapText="1"/>
    </xf>
    <xf numFmtId="0" fontId="34" fillId="0" borderId="0" xfId="4" applyFont="1"/>
    <xf numFmtId="3" fontId="7" fillId="2" borderId="81" xfId="4" applyNumberFormat="1" applyFont="1" applyFill="1" applyBorder="1" applyAlignment="1" applyProtection="1">
      <alignment horizontal="right" vertical="center" wrapText="1"/>
    </xf>
    <xf numFmtId="3" fontId="7" fillId="2" borderId="82" xfId="4" applyNumberFormat="1" applyFont="1" applyFill="1" applyBorder="1" applyAlignment="1" applyProtection="1">
      <alignment horizontal="right" vertical="center" wrapText="1"/>
    </xf>
    <xf numFmtId="2" fontId="7" fillId="2" borderId="82" xfId="4" applyNumberFormat="1" applyFont="1" applyFill="1" applyBorder="1" applyAlignment="1" applyProtection="1">
      <alignment horizontal="right" vertical="center" wrapText="1"/>
    </xf>
    <xf numFmtId="2" fontId="7" fillId="2" borderId="82" xfId="4" applyNumberFormat="1" applyFont="1" applyFill="1" applyBorder="1" applyAlignment="1" applyProtection="1">
      <alignment vertical="center" wrapText="1"/>
    </xf>
    <xf numFmtId="0" fontId="25" fillId="0" borderId="0" xfId="4" applyAlignment="1"/>
    <xf numFmtId="2" fontId="23" fillId="0" borderId="83" xfId="5" applyNumberFormat="1" applyFont="1" applyFill="1" applyBorder="1" applyAlignment="1" applyProtection="1">
      <alignment vertical="center"/>
      <protection locked="0"/>
    </xf>
    <xf numFmtId="2" fontId="23" fillId="0" borderId="1" xfId="5" applyNumberFormat="1" applyFont="1" applyFill="1" applyBorder="1" applyAlignment="1" applyProtection="1">
      <alignment vertical="center"/>
      <protection locked="0"/>
    </xf>
    <xf numFmtId="2" fontId="23" fillId="0" borderId="84" xfId="5" applyNumberFormat="1" applyFont="1" applyFill="1" applyBorder="1" applyAlignment="1" applyProtection="1">
      <alignment vertical="center"/>
      <protection locked="0"/>
    </xf>
    <xf numFmtId="0" fontId="22" fillId="0" borderId="85" xfId="4" applyNumberFormat="1" applyFont="1" applyFill="1" applyBorder="1" applyAlignment="1" applyProtection="1">
      <alignment horizontal="left" vertical="center" wrapText="1"/>
    </xf>
    <xf numFmtId="0" fontId="7" fillId="2" borderId="36" xfId="4" applyNumberFormat="1" applyFont="1" applyFill="1" applyBorder="1" applyAlignment="1" applyProtection="1">
      <alignment horizontal="left" vertical="center" wrapText="1"/>
    </xf>
    <xf numFmtId="0" fontId="7" fillId="2" borderId="0" xfId="4" applyNumberFormat="1" applyFont="1" applyFill="1" applyBorder="1" applyAlignment="1" applyProtection="1">
      <alignment horizontal="left" vertical="center" wrapText="1"/>
    </xf>
    <xf numFmtId="0" fontId="7" fillId="2" borderId="70" xfId="4" applyNumberFormat="1" applyFont="1" applyFill="1" applyBorder="1" applyAlignment="1" applyProtection="1">
      <alignment horizontal="left" vertical="center" wrapText="1"/>
    </xf>
    <xf numFmtId="0" fontId="7" fillId="2" borderId="64" xfId="0" applyNumberFormat="1" applyFont="1" applyFill="1" applyBorder="1" applyAlignment="1" applyProtection="1">
      <alignment vertical="center" wrapText="1"/>
    </xf>
    <xf numFmtId="0" fontId="7" fillId="2" borderId="72" xfId="0" applyNumberFormat="1" applyFont="1" applyFill="1" applyBorder="1" applyAlignment="1" applyProtection="1">
      <alignment vertical="center" wrapText="1"/>
    </xf>
    <xf numFmtId="0" fontId="7" fillId="2" borderId="83" xfId="0" applyNumberFormat="1" applyFont="1" applyFill="1" applyBorder="1" applyAlignment="1" applyProtection="1">
      <alignment vertical="center" wrapText="1"/>
    </xf>
    <xf numFmtId="0" fontId="7" fillId="2" borderId="70" xfId="0" applyNumberFormat="1" applyFont="1" applyFill="1" applyBorder="1" applyAlignment="1" applyProtection="1">
      <alignment horizontal="left" vertical="center" wrapText="1"/>
    </xf>
    <xf numFmtId="0" fontId="7" fillId="2" borderId="32" xfId="0" applyNumberFormat="1" applyFont="1" applyFill="1" applyBorder="1" applyAlignment="1" applyProtection="1">
      <alignment vertical="center" wrapText="1"/>
    </xf>
    <xf numFmtId="0" fontId="7" fillId="2" borderId="0" xfId="4" applyNumberFormat="1" applyFont="1" applyFill="1" applyBorder="1" applyAlignment="1" applyProtection="1">
      <alignment horizontal="left" vertical="center" wrapText="1"/>
    </xf>
    <xf numFmtId="0" fontId="7" fillId="2" borderId="32" xfId="0" applyNumberFormat="1" applyFont="1" applyFill="1" applyBorder="1" applyAlignment="1" applyProtection="1">
      <alignment vertical="center"/>
    </xf>
    <xf numFmtId="0" fontId="7" fillId="2" borderId="64" xfId="0" applyNumberFormat="1" applyFont="1" applyFill="1" applyBorder="1" applyAlignment="1" applyProtection="1">
      <alignment vertical="center"/>
    </xf>
    <xf numFmtId="0" fontId="7" fillId="2" borderId="36" xfId="0" applyNumberFormat="1" applyFont="1" applyFill="1" applyBorder="1" applyAlignment="1" applyProtection="1">
      <alignment vertical="center" wrapText="1"/>
    </xf>
    <xf numFmtId="0" fontId="7" fillId="2" borderId="0" xfId="0" applyNumberFormat="1" applyFont="1" applyFill="1" applyBorder="1" applyAlignment="1" applyProtection="1">
      <alignment vertical="center" wrapText="1"/>
    </xf>
    <xf numFmtId="0" fontId="7" fillId="2" borderId="83" xfId="0" applyNumberFormat="1" applyFont="1" applyFill="1" applyBorder="1" applyAlignment="1" applyProtection="1">
      <alignment vertical="center"/>
    </xf>
    <xf numFmtId="0" fontId="7" fillId="2" borderId="70" xfId="0" applyNumberFormat="1" applyFont="1" applyFill="1" applyBorder="1" applyAlignment="1" applyProtection="1">
      <alignment vertical="center" wrapText="1"/>
    </xf>
    <xf numFmtId="0" fontId="7" fillId="2" borderId="83" xfId="4" applyNumberFormat="1" applyFont="1" applyFill="1" applyBorder="1" applyAlignment="1" applyProtection="1">
      <alignment vertical="center" wrapText="1"/>
    </xf>
    <xf numFmtId="0" fontId="7" fillId="2" borderId="38" xfId="4" applyNumberFormat="1" applyFont="1" applyFill="1" applyBorder="1" applyAlignment="1" applyProtection="1">
      <alignment vertical="center" wrapText="1"/>
    </xf>
    <xf numFmtId="0" fontId="7" fillId="2" borderId="72" xfId="4" applyNumberFormat="1" applyFont="1" applyFill="1" applyBorder="1" applyAlignment="1" applyProtection="1">
      <alignment vertical="center" wrapText="1"/>
    </xf>
    <xf numFmtId="0" fontId="7" fillId="2" borderId="29" xfId="4" applyNumberFormat="1" applyFont="1" applyFill="1" applyBorder="1" applyAlignment="1" applyProtection="1">
      <alignment vertical="center" wrapText="1"/>
    </xf>
    <xf numFmtId="0" fontId="7" fillId="2" borderId="39" xfId="4" applyNumberFormat="1" applyFont="1" applyFill="1" applyBorder="1" applyAlignment="1" applyProtection="1">
      <alignment vertical="center" wrapText="1"/>
    </xf>
    <xf numFmtId="0" fontId="7" fillId="2" borderId="70" xfId="4" applyNumberFormat="1" applyFont="1" applyFill="1" applyBorder="1" applyAlignment="1" applyProtection="1">
      <alignment vertical="center" wrapText="1"/>
    </xf>
    <xf numFmtId="0" fontId="7" fillId="2" borderId="41" xfId="4" applyNumberFormat="1" applyFont="1" applyFill="1" applyBorder="1" applyAlignment="1" applyProtection="1">
      <alignment vertical="center" wrapText="1"/>
    </xf>
    <xf numFmtId="0" fontId="7" fillId="2" borderId="37" xfId="4" applyNumberFormat="1" applyFont="1" applyFill="1" applyBorder="1" applyAlignment="1" applyProtection="1">
      <alignment vertical="center" wrapText="1"/>
    </xf>
    <xf numFmtId="0" fontId="7" fillId="2" borderId="36" xfId="4" applyNumberFormat="1" applyFont="1" applyFill="1" applyBorder="1" applyAlignment="1" applyProtection="1">
      <alignment vertical="center" wrapText="1"/>
    </xf>
    <xf numFmtId="0" fontId="7" fillId="2" borderId="32" xfId="4" applyNumberFormat="1" applyFont="1" applyFill="1" applyBorder="1" applyAlignment="1" applyProtection="1">
      <alignment vertical="center" wrapText="1"/>
    </xf>
    <xf numFmtId="0" fontId="7" fillId="2" borderId="45" xfId="4" applyNumberFormat="1" applyFont="1" applyFill="1" applyBorder="1" applyAlignment="1" applyProtection="1">
      <alignment vertical="center" wrapText="1"/>
    </xf>
    <xf numFmtId="0" fontId="36" fillId="0" borderId="0" xfId="6" applyFont="1"/>
    <xf numFmtId="3" fontId="38" fillId="0" borderId="0" xfId="6" applyNumberFormat="1" applyFont="1"/>
    <xf numFmtId="3" fontId="40" fillId="0" borderId="0" xfId="6" applyNumberFormat="1" applyFont="1" applyAlignment="1">
      <alignment horizontal="center"/>
    </xf>
    <xf numFmtId="0" fontId="37" fillId="0" borderId="0" xfId="6" applyFont="1" applyAlignment="1">
      <alignment horizontal="center"/>
    </xf>
    <xf numFmtId="0" fontId="36" fillId="0" borderId="70" xfId="6" applyFont="1" applyBorder="1"/>
    <xf numFmtId="3" fontId="38" fillId="0" borderId="0" xfId="6" applyNumberFormat="1" applyFont="1" applyBorder="1"/>
    <xf numFmtId="0" fontId="36" fillId="0" borderId="0" xfId="6" applyFont="1" applyBorder="1"/>
    <xf numFmtId="0" fontId="36" fillId="0" borderId="50" xfId="6" applyFont="1" applyBorder="1" applyAlignment="1">
      <alignment horizontal="center"/>
    </xf>
    <xf numFmtId="0" fontId="42" fillId="0" borderId="50" xfId="6" applyFont="1" applyBorder="1" applyAlignment="1">
      <alignment horizontal="center"/>
    </xf>
    <xf numFmtId="0" fontId="42" fillId="0" borderId="53" xfId="6" applyFont="1" applyBorder="1" applyAlignment="1">
      <alignment horizontal="center"/>
    </xf>
    <xf numFmtId="3" fontId="42" fillId="0" borderId="0" xfId="6" applyNumberFormat="1" applyFont="1" applyBorder="1" applyAlignment="1">
      <alignment horizontal="center"/>
    </xf>
    <xf numFmtId="0" fontId="42" fillId="0" borderId="0" xfId="6" applyFont="1" applyBorder="1" applyAlignment="1">
      <alignment horizontal="center"/>
    </xf>
    <xf numFmtId="0" fontId="42" fillId="0" borderId="73" xfId="6" applyFont="1" applyBorder="1" applyAlignment="1">
      <alignment horizontal="center"/>
    </xf>
    <xf numFmtId="0" fontId="42" fillId="0" borderId="68" xfId="6" applyFont="1" applyBorder="1" applyAlignment="1">
      <alignment horizontal="center"/>
    </xf>
    <xf numFmtId="0" fontId="42" fillId="0" borderId="85" xfId="6" applyFont="1" applyBorder="1" applyAlignment="1">
      <alignment horizontal="center"/>
    </xf>
    <xf numFmtId="0" fontId="42" fillId="0" borderId="85" xfId="6" quotePrefix="1" applyFont="1" applyBorder="1" applyAlignment="1">
      <alignment horizontal="center"/>
    </xf>
    <xf numFmtId="3" fontId="44" fillId="0" borderId="61" xfId="6" applyNumberFormat="1" applyFont="1" applyBorder="1"/>
    <xf numFmtId="3" fontId="36" fillId="0" borderId="61" xfId="6" applyNumberFormat="1" applyFont="1" applyBorder="1"/>
    <xf numFmtId="0" fontId="42" fillId="0" borderId="61" xfId="6" applyFont="1" applyBorder="1"/>
    <xf numFmtId="3" fontId="42" fillId="0" borderId="0" xfId="6" applyNumberFormat="1" applyFont="1" applyBorder="1"/>
    <xf numFmtId="0" fontId="42" fillId="0" borderId="0" xfId="6" applyFont="1" applyBorder="1"/>
    <xf numFmtId="0" fontId="43" fillId="0" borderId="64" xfId="6" applyFont="1" applyBorder="1" applyAlignment="1">
      <alignment horizontal="center"/>
    </xf>
    <xf numFmtId="0" fontId="43" fillId="0" borderId="66" xfId="6" applyFont="1" applyBorder="1" applyAlignment="1">
      <alignment horizontal="center"/>
    </xf>
    <xf numFmtId="0" fontId="45" fillId="0" borderId="86" xfId="6" applyFont="1" applyBorder="1"/>
    <xf numFmtId="43" fontId="0" fillId="12" borderId="68" xfId="7" applyFont="1" applyFill="1" applyBorder="1"/>
    <xf numFmtId="3" fontId="46" fillId="12" borderId="68" xfId="6" applyNumberFormat="1" applyFont="1" applyFill="1" applyBorder="1"/>
    <xf numFmtId="43" fontId="0" fillId="0" borderId="86" xfId="7" applyFont="1" applyFill="1" applyBorder="1" applyAlignment="1">
      <alignment horizontal="center"/>
    </xf>
    <xf numFmtId="0" fontId="42" fillId="0" borderId="73" xfId="6" applyFont="1" applyFill="1" applyBorder="1" applyAlignment="1">
      <alignment horizontal="right"/>
    </xf>
    <xf numFmtId="0" fontId="47" fillId="0" borderId="73" xfId="6" applyFont="1" applyFill="1" applyBorder="1" applyAlignment="1">
      <alignment horizontal="center"/>
    </xf>
    <xf numFmtId="3" fontId="45" fillId="0" borderId="85" xfId="6" applyNumberFormat="1" applyFont="1" applyFill="1" applyBorder="1"/>
    <xf numFmtId="3" fontId="46" fillId="0" borderId="68" xfId="6" applyNumberFormat="1" applyFont="1" applyFill="1" applyBorder="1"/>
    <xf numFmtId="165" fontId="45" fillId="0" borderId="68" xfId="6" applyNumberFormat="1" applyFont="1" applyFill="1" applyBorder="1"/>
    <xf numFmtId="3" fontId="42" fillId="0" borderId="0" xfId="6" applyNumberFormat="1" applyFont="1" applyFill="1" applyBorder="1"/>
    <xf numFmtId="165" fontId="42" fillId="0" borderId="0" xfId="6" applyNumberFormat="1" applyFont="1" applyFill="1" applyBorder="1"/>
    <xf numFmtId="0" fontId="36" fillId="0" borderId="0" xfId="6" applyFont="1" applyFill="1"/>
    <xf numFmtId="0" fontId="42" fillId="0" borderId="73" xfId="6" applyFont="1" applyBorder="1" applyAlignment="1">
      <alignment horizontal="right"/>
    </xf>
    <xf numFmtId="0" fontId="47" fillId="0" borderId="73" xfId="6" applyFont="1" applyBorder="1" applyAlignment="1">
      <alignment horizontal="center"/>
    </xf>
    <xf numFmtId="165" fontId="42" fillId="0" borderId="0" xfId="6" applyNumberFormat="1" applyFont="1" applyBorder="1"/>
    <xf numFmtId="0" fontId="48" fillId="0" borderId="73" xfId="6" quotePrefix="1" applyFont="1" applyFill="1" applyBorder="1"/>
    <xf numFmtId="43" fontId="49" fillId="0" borderId="50" xfId="7" applyFont="1" applyFill="1" applyBorder="1"/>
    <xf numFmtId="0" fontId="48" fillId="0" borderId="68" xfId="6" quotePrefix="1" applyFont="1" applyFill="1" applyBorder="1" applyAlignment="1"/>
    <xf numFmtId="43" fontId="0" fillId="0" borderId="68" xfId="7" applyFont="1" applyFill="1" applyBorder="1"/>
    <xf numFmtId="3" fontId="49" fillId="12" borderId="68" xfId="6" applyNumberFormat="1" applyFont="1" applyFill="1" applyBorder="1"/>
    <xf numFmtId="43" fontId="0" fillId="0" borderId="68" xfId="7" applyFont="1" applyFill="1" applyBorder="1" applyAlignment="1">
      <alignment horizontal="center"/>
    </xf>
    <xf numFmtId="0" fontId="45" fillId="0" borderId="68" xfId="6" applyNumberFormat="1" applyFont="1" applyBorder="1" applyAlignment="1"/>
    <xf numFmtId="43" fontId="45" fillId="12" borderId="68" xfId="7" applyFont="1" applyFill="1" applyBorder="1"/>
    <xf numFmtId="43" fontId="45" fillId="0" borderId="68" xfId="7" applyFont="1" applyFill="1" applyBorder="1" applyAlignment="1">
      <alignment horizontal="center"/>
    </xf>
    <xf numFmtId="0" fontId="44" fillId="0" borderId="73" xfId="6" applyFont="1" applyBorder="1" applyAlignment="1">
      <alignment horizontal="right"/>
    </xf>
    <xf numFmtId="0" fontId="44" fillId="0" borderId="73" xfId="6" applyFont="1" applyBorder="1" applyAlignment="1">
      <alignment horizontal="center"/>
    </xf>
    <xf numFmtId="0" fontId="44" fillId="0" borderId="50" xfId="6" applyFont="1" applyBorder="1"/>
    <xf numFmtId="3" fontId="44" fillId="0" borderId="50" xfId="6" applyNumberFormat="1" applyFont="1" applyBorder="1"/>
    <xf numFmtId="3" fontId="46" fillId="0" borderId="50" xfId="6" applyNumberFormat="1" applyFont="1" applyBorder="1"/>
    <xf numFmtId="165" fontId="50" fillId="0" borderId="50" xfId="6" applyNumberFormat="1" applyFont="1" applyBorder="1"/>
    <xf numFmtId="0" fontId="49" fillId="0" borderId="0" xfId="6" applyFont="1"/>
    <xf numFmtId="0" fontId="44" fillId="0" borderId="73" xfId="6" applyFont="1" applyFill="1" applyBorder="1"/>
    <xf numFmtId="3" fontId="44" fillId="0" borderId="73" xfId="6" applyNumberFormat="1" applyFont="1" applyFill="1" applyBorder="1"/>
    <xf numFmtId="3" fontId="49" fillId="0" borderId="73" xfId="6" applyNumberFormat="1" applyFont="1" applyBorder="1"/>
    <xf numFmtId="165" fontId="50" fillId="0" borderId="73" xfId="6" applyNumberFormat="1" applyFont="1" applyBorder="1"/>
    <xf numFmtId="0" fontId="43" fillId="0" borderId="87" xfId="6" applyFont="1" applyFill="1" applyBorder="1" applyAlignment="1">
      <alignment horizontal="center"/>
    </xf>
    <xf numFmtId="0" fontId="43" fillId="0" borderId="87" xfId="6" applyFont="1" applyFill="1" applyBorder="1" applyAlignment="1">
      <alignment horizontal="left"/>
    </xf>
    <xf numFmtId="0" fontId="51" fillId="0" borderId="87" xfId="6" applyFont="1" applyFill="1" applyBorder="1" applyAlignment="1">
      <alignment horizontal="center"/>
    </xf>
    <xf numFmtId="0" fontId="45" fillId="0" borderId="87" xfId="6" applyFont="1" applyFill="1" applyBorder="1" applyAlignment="1">
      <alignment horizontal="center"/>
    </xf>
    <xf numFmtId="165" fontId="50" fillId="0" borderId="87" xfId="6" applyNumberFormat="1" applyFont="1" applyFill="1" applyBorder="1"/>
    <xf numFmtId="0" fontId="52" fillId="0" borderId="73" xfId="6" applyFont="1" applyFill="1" applyBorder="1" applyAlignment="1">
      <alignment horizontal="center"/>
    </xf>
    <xf numFmtId="0" fontId="45" fillId="0" borderId="86" xfId="6" applyFont="1" applyFill="1" applyBorder="1"/>
    <xf numFmtId="43" fontId="49" fillId="0" borderId="88" xfId="7" applyFont="1" applyFill="1" applyBorder="1"/>
    <xf numFmtId="3" fontId="44" fillId="0" borderId="0" xfId="6" applyNumberFormat="1" applyFont="1" applyFill="1" applyBorder="1"/>
    <xf numFmtId="165" fontId="44" fillId="0" borderId="0" xfId="6" applyNumberFormat="1" applyFont="1" applyFill="1" applyBorder="1"/>
    <xf numFmtId="0" fontId="49" fillId="0" borderId="0" xfId="6" applyFont="1" applyFill="1"/>
    <xf numFmtId="0" fontId="53" fillId="0" borderId="73" xfId="6" applyFont="1" applyFill="1" applyBorder="1" applyAlignment="1">
      <alignment horizontal="center"/>
    </xf>
    <xf numFmtId="3" fontId="45" fillId="0" borderId="68" xfId="6" applyNumberFormat="1" applyFont="1" applyFill="1" applyBorder="1"/>
    <xf numFmtId="3" fontId="50" fillId="0" borderId="0" xfId="6" applyNumberFormat="1" applyFont="1" applyFill="1" applyBorder="1"/>
    <xf numFmtId="165" fontId="50" fillId="0" borderId="0" xfId="6" applyNumberFormat="1" applyFont="1" applyFill="1" applyBorder="1"/>
    <xf numFmtId="0" fontId="50" fillId="0" borderId="0" xfId="6" applyFont="1" applyFill="1"/>
    <xf numFmtId="43" fontId="48" fillId="0" borderId="50" xfId="7" applyFont="1" applyFill="1" applyBorder="1"/>
    <xf numFmtId="0" fontId="54" fillId="0" borderId="73" xfId="6" applyFont="1" applyFill="1" applyBorder="1" applyAlignment="1">
      <alignment horizontal="center"/>
    </xf>
    <xf numFmtId="43" fontId="49" fillId="0" borderId="68" xfId="7" applyFont="1" applyFill="1" applyBorder="1"/>
    <xf numFmtId="43" fontId="49" fillId="0" borderId="68" xfId="7" applyFont="1" applyFill="1" applyBorder="1" applyAlignment="1">
      <alignment horizontal="center"/>
    </xf>
    <xf numFmtId="3" fontId="48" fillId="0" borderId="0" xfId="6" applyNumberFormat="1" applyFont="1" applyBorder="1"/>
    <xf numFmtId="165" fontId="48" fillId="0" borderId="0" xfId="6" applyNumberFormat="1" applyFont="1" applyFill="1" applyBorder="1"/>
    <xf numFmtId="0" fontId="48" fillId="0" borderId="0" xfId="6" applyFont="1" applyFill="1"/>
    <xf numFmtId="0" fontId="42" fillId="0" borderId="73" xfId="6" applyFont="1" applyFill="1" applyBorder="1"/>
    <xf numFmtId="0" fontId="45" fillId="0" borderId="73" xfId="6" applyFont="1" applyFill="1" applyBorder="1" applyAlignment="1">
      <alignment horizontal="center"/>
    </xf>
    <xf numFmtId="0" fontId="45" fillId="0" borderId="61" xfId="6" quotePrefix="1" applyFont="1" applyFill="1" applyBorder="1" applyAlignment="1">
      <alignment horizontal="center"/>
    </xf>
    <xf numFmtId="0" fontId="45" fillId="0" borderId="61" xfId="6" applyFont="1" applyFill="1" applyBorder="1"/>
    <xf numFmtId="3" fontId="44" fillId="0" borderId="61" xfId="6" applyNumberFormat="1" applyFont="1" applyFill="1" applyBorder="1"/>
    <xf numFmtId="3" fontId="36" fillId="0" borderId="61" xfId="6" applyNumberFormat="1" applyFont="1" applyFill="1" applyBorder="1"/>
    <xf numFmtId="165" fontId="50" fillId="0" borderId="61" xfId="6" applyNumberFormat="1" applyFont="1" applyFill="1" applyBorder="1"/>
    <xf numFmtId="4" fontId="42" fillId="0" borderId="0" xfId="6" applyNumberFormat="1" applyFont="1" applyFill="1" applyBorder="1"/>
    <xf numFmtId="0" fontId="46" fillId="0" borderId="73" xfId="6" applyFont="1" applyBorder="1" applyAlignment="1">
      <alignment horizontal="center"/>
    </xf>
    <xf numFmtId="43" fontId="46" fillId="0" borderId="86" xfId="7" applyFont="1" applyFill="1" applyBorder="1"/>
    <xf numFmtId="43" fontId="49" fillId="0" borderId="86" xfId="7" applyFont="1" applyFill="1" applyBorder="1" applyAlignment="1">
      <alignment horizontal="center"/>
    </xf>
    <xf numFmtId="3" fontId="44" fillId="0" borderId="0" xfId="6" applyNumberFormat="1" applyFont="1" applyBorder="1"/>
    <xf numFmtId="165" fontId="44" fillId="0" borderId="0" xfId="6" applyNumberFormat="1" applyFont="1" applyBorder="1"/>
    <xf numFmtId="166" fontId="46" fillId="0" borderId="68" xfId="8" applyNumberFormat="1" applyFont="1" applyFill="1" applyBorder="1"/>
    <xf numFmtId="3" fontId="46" fillId="0" borderId="85" xfId="6" applyNumberFormat="1" applyFont="1" applyFill="1" applyBorder="1"/>
    <xf numFmtId="0" fontId="53" fillId="0" borderId="73" xfId="6" applyFont="1" applyBorder="1" applyAlignment="1">
      <alignment horizontal="center"/>
    </xf>
    <xf numFmtId="3" fontId="50" fillId="0" borderId="0" xfId="6" applyNumberFormat="1" applyFont="1" applyBorder="1"/>
    <xf numFmtId="165" fontId="50" fillId="0" borderId="0" xfId="6" applyNumberFormat="1" applyFont="1" applyBorder="1"/>
    <xf numFmtId="0" fontId="50" fillId="0" borderId="0" xfId="6" applyFont="1"/>
    <xf numFmtId="0" fontId="54" fillId="0" borderId="73" xfId="6" applyFont="1" applyBorder="1" applyAlignment="1">
      <alignment horizontal="center"/>
    </xf>
    <xf numFmtId="43" fontId="48" fillId="0" borderId="73" xfId="7" applyFont="1" applyFill="1" applyBorder="1"/>
    <xf numFmtId="43" fontId="48" fillId="0" borderId="68" xfId="7" applyFont="1" applyFill="1" applyBorder="1"/>
    <xf numFmtId="165" fontId="48" fillId="0" borderId="0" xfId="6" applyNumberFormat="1" applyFont="1" applyBorder="1"/>
    <xf numFmtId="0" fontId="48" fillId="0" borderId="0" xfId="6" applyFont="1"/>
    <xf numFmtId="0" fontId="48" fillId="0" borderId="68" xfId="6" applyFont="1" applyBorder="1" applyAlignment="1">
      <alignment wrapText="1"/>
    </xf>
    <xf numFmtId="0" fontId="50" fillId="0" borderId="50" xfId="6" applyFont="1" applyBorder="1"/>
    <xf numFmtId="3" fontId="48" fillId="0" borderId="50" xfId="6" applyNumberFormat="1" applyFont="1" applyFill="1" applyBorder="1"/>
    <xf numFmtId="3" fontId="45" fillId="0" borderId="50" xfId="6" applyNumberFormat="1" applyFont="1" applyFill="1" applyBorder="1"/>
    <xf numFmtId="165" fontId="50" fillId="0" borderId="50" xfId="6" applyNumberFormat="1" applyFont="1" applyFill="1" applyBorder="1"/>
    <xf numFmtId="0" fontId="45" fillId="0" borderId="73" xfId="6" applyFont="1" applyBorder="1" applyAlignment="1">
      <alignment horizontal="center" vertical="top"/>
    </xf>
    <xf numFmtId="0" fontId="45" fillId="0" borderId="61" xfId="6" quotePrefix="1" applyFont="1" applyBorder="1" applyAlignment="1">
      <alignment horizontal="center"/>
    </xf>
    <xf numFmtId="0" fontId="45" fillId="0" borderId="61" xfId="6" applyFont="1" applyBorder="1"/>
    <xf numFmtId="0" fontId="46" fillId="0" borderId="73" xfId="6" applyFont="1" applyBorder="1" applyAlignment="1">
      <alignment horizontal="center" vertical="top"/>
    </xf>
    <xf numFmtId="43" fontId="49" fillId="0" borderId="86" xfId="7" applyFont="1" applyFill="1" applyBorder="1"/>
    <xf numFmtId="43" fontId="46" fillId="0" borderId="68" xfId="7" applyFont="1" applyFill="1" applyBorder="1"/>
    <xf numFmtId="3" fontId="48" fillId="0" borderId="73" xfId="6" applyNumberFormat="1" applyFont="1" applyFill="1" applyBorder="1"/>
    <xf numFmtId="3" fontId="45" fillId="0" borderId="73" xfId="6" applyNumberFormat="1" applyFont="1" applyFill="1" applyBorder="1"/>
    <xf numFmtId="0" fontId="45" fillId="0" borderId="73" xfId="6" applyFont="1" applyBorder="1" applyAlignment="1">
      <alignment horizontal="center"/>
    </xf>
    <xf numFmtId="0" fontId="46" fillId="0" borderId="73" xfId="6" applyFont="1" applyFill="1" applyBorder="1" applyAlignment="1">
      <alignment horizontal="center"/>
    </xf>
    <xf numFmtId="165" fontId="46" fillId="0" borderId="68" xfId="6" applyNumberFormat="1" applyFont="1" applyFill="1" applyBorder="1"/>
    <xf numFmtId="3" fontId="55" fillId="0" borderId="0" xfId="6" applyNumberFormat="1" applyFont="1" applyFill="1" applyBorder="1"/>
    <xf numFmtId="165" fontId="55" fillId="0" borderId="0" xfId="6" applyNumberFormat="1" applyFont="1" applyFill="1" applyBorder="1"/>
    <xf numFmtId="0" fontId="55" fillId="0" borderId="0" xfId="6" applyFont="1" applyFill="1"/>
    <xf numFmtId="3" fontId="49" fillId="0" borderId="68" xfId="6" applyNumberFormat="1" applyFont="1" applyFill="1" applyBorder="1"/>
    <xf numFmtId="43" fontId="46" fillId="0" borderId="68" xfId="7" applyFont="1" applyFill="1" applyBorder="1" applyAlignment="1">
      <alignment horizontal="center"/>
    </xf>
    <xf numFmtId="0" fontId="48" fillId="0" borderId="73" xfId="6" applyFont="1" applyBorder="1" applyAlignment="1">
      <alignment wrapText="1"/>
    </xf>
    <xf numFmtId="43" fontId="0" fillId="0" borderId="73" xfId="7" applyFont="1" applyFill="1" applyBorder="1" applyAlignment="1">
      <alignment horizontal="center"/>
    </xf>
    <xf numFmtId="3" fontId="49" fillId="0" borderId="73" xfId="6" applyNumberFormat="1" applyFont="1" applyFill="1" applyBorder="1"/>
    <xf numFmtId="3" fontId="55" fillId="0" borderId="0" xfId="6" applyNumberFormat="1" applyFont="1" applyBorder="1"/>
    <xf numFmtId="165" fontId="55" fillId="0" borderId="0" xfId="6" applyNumberFormat="1" applyFont="1" applyBorder="1"/>
    <xf numFmtId="0" fontId="55" fillId="0" borderId="0" xfId="6" applyFont="1"/>
    <xf numFmtId="0" fontId="47" fillId="0" borderId="73" xfId="6" applyFont="1" applyBorder="1"/>
    <xf numFmtId="3" fontId="56" fillId="0" borderId="73" xfId="6" applyNumberFormat="1" applyFont="1" applyFill="1" applyBorder="1"/>
    <xf numFmtId="3" fontId="38" fillId="0" borderId="73" xfId="6" applyNumberFormat="1" applyFont="1" applyFill="1" applyBorder="1"/>
    <xf numFmtId="165" fontId="55" fillId="0" borderId="73" xfId="6" applyNumberFormat="1" applyFont="1" applyFill="1" applyBorder="1"/>
    <xf numFmtId="3" fontId="57" fillId="0" borderId="0" xfId="6" applyNumberFormat="1" applyFont="1" applyBorder="1"/>
    <xf numFmtId="165" fontId="57" fillId="0" borderId="0" xfId="6" applyNumberFormat="1" applyFont="1" applyBorder="1"/>
    <xf numFmtId="0" fontId="43" fillId="0" borderId="87" xfId="6" applyFont="1" applyFill="1" applyBorder="1"/>
    <xf numFmtId="3" fontId="44" fillId="0" borderId="87" xfId="6" applyNumberFormat="1" applyFont="1" applyFill="1" applyBorder="1"/>
    <xf numFmtId="3" fontId="49" fillId="0" borderId="87" xfId="6" applyNumberFormat="1" applyFont="1" applyFill="1" applyBorder="1"/>
    <xf numFmtId="0" fontId="45" fillId="0" borderId="89" xfId="6" applyFont="1" applyFill="1" applyBorder="1"/>
    <xf numFmtId="3" fontId="49" fillId="0" borderId="61" xfId="6" applyNumberFormat="1" applyFont="1" applyFill="1" applyBorder="1" applyAlignment="1">
      <alignment horizontal="right"/>
    </xf>
    <xf numFmtId="3" fontId="36" fillId="0" borderId="61" xfId="6" applyNumberFormat="1" applyFont="1" applyFill="1" applyBorder="1" applyAlignment="1">
      <alignment horizontal="right"/>
    </xf>
    <xf numFmtId="165" fontId="50" fillId="0" borderId="89" xfId="6" applyNumberFormat="1" applyFont="1" applyFill="1" applyBorder="1"/>
    <xf numFmtId="3" fontId="36" fillId="0" borderId="0" xfId="6" applyNumberFormat="1" applyFont="1" applyFill="1" applyBorder="1"/>
    <xf numFmtId="165" fontId="36" fillId="0" borderId="0" xfId="6" applyNumberFormat="1" applyFont="1" applyFill="1" applyBorder="1"/>
    <xf numFmtId="3" fontId="49" fillId="0" borderId="0" xfId="6" applyNumberFormat="1" applyFont="1" applyFill="1" applyBorder="1"/>
    <xf numFmtId="165" fontId="49" fillId="0" borderId="0" xfId="6" applyNumberFormat="1" applyFont="1" applyFill="1" applyBorder="1"/>
    <xf numFmtId="2" fontId="53" fillId="0" borderId="0" xfId="6" applyNumberFormat="1" applyFont="1" applyFill="1" applyBorder="1"/>
    <xf numFmtId="0" fontId="53" fillId="0" borderId="0" xfId="6" applyFont="1" applyFill="1"/>
    <xf numFmtId="165" fontId="46" fillId="0" borderId="85" xfId="6" applyNumberFormat="1" applyFont="1" applyFill="1" applyBorder="1"/>
    <xf numFmtId="0" fontId="54" fillId="0" borderId="68" xfId="6" applyFont="1" applyBorder="1" applyAlignment="1">
      <alignment horizontal="center"/>
    </xf>
    <xf numFmtId="0" fontId="53" fillId="0" borderId="52" xfId="6" applyFont="1" applyBorder="1" applyAlignment="1">
      <alignment horizontal="center"/>
    </xf>
    <xf numFmtId="0" fontId="48" fillId="0" borderId="52" xfId="6" applyFont="1" applyBorder="1" applyAlignment="1">
      <alignment wrapText="1"/>
    </xf>
    <xf numFmtId="43" fontId="0" fillId="0" borderId="52" xfId="7" applyFont="1" applyFill="1" applyBorder="1" applyAlignment="1">
      <alignment horizontal="center"/>
    </xf>
    <xf numFmtId="0" fontId="48" fillId="0" borderId="0" xfId="6" applyFont="1" applyBorder="1" applyAlignment="1">
      <alignment wrapText="1"/>
    </xf>
    <xf numFmtId="43" fontId="0" fillId="0" borderId="0" xfId="7" applyFont="1" applyFill="1" applyBorder="1" applyAlignment="1">
      <alignment horizontal="center"/>
    </xf>
    <xf numFmtId="0" fontId="53" fillId="0" borderId="0" xfId="6" applyFont="1" applyBorder="1" applyAlignment="1">
      <alignment horizontal="center"/>
    </xf>
    <xf numFmtId="3" fontId="36" fillId="0" borderId="0" xfId="6" applyNumberFormat="1" applyFont="1" applyBorder="1"/>
    <xf numFmtId="0" fontId="47" fillId="0" borderId="0" xfId="6" applyFont="1" applyAlignment="1">
      <alignment horizontal="center"/>
    </xf>
    <xf numFmtId="0" fontId="42" fillId="0" borderId="0" xfId="6" applyFont="1"/>
    <xf numFmtId="3" fontId="57" fillId="0" borderId="0" xfId="6" applyNumberFormat="1" applyFont="1"/>
    <xf numFmtId="0" fontId="57" fillId="0" borderId="0" xfId="6" applyFont="1"/>
    <xf numFmtId="2" fontId="42" fillId="0" borderId="0" xfId="6" applyNumberFormat="1" applyFont="1"/>
    <xf numFmtId="0" fontId="58" fillId="0" borderId="0" xfId="6" applyFont="1" applyAlignment="1">
      <alignment horizontal="center"/>
    </xf>
    <xf numFmtId="0" fontId="66" fillId="0" borderId="0" xfId="6" applyFont="1" applyAlignment="1">
      <alignment horizontal="center" vertical="center" wrapText="1"/>
    </xf>
    <xf numFmtId="0" fontId="66" fillId="0" borderId="0" xfId="6" applyFont="1" applyAlignment="1">
      <alignment horizontal="center" vertical="center"/>
    </xf>
    <xf numFmtId="0" fontId="36" fillId="0" borderId="0" xfId="6" applyFont="1" applyFill="1" applyAlignment="1"/>
    <xf numFmtId="0" fontId="42" fillId="0" borderId="0" xfId="6" applyFont="1" applyFill="1" applyAlignment="1"/>
    <xf numFmtId="0" fontId="42" fillId="0" borderId="0" xfId="6" applyFont="1" applyFill="1" applyAlignment="1">
      <alignment horizontal="left"/>
    </xf>
    <xf numFmtId="0" fontId="36" fillId="0" borderId="0" xfId="6" applyFont="1" applyFill="1" applyAlignment="1">
      <alignment horizontal="left"/>
    </xf>
    <xf numFmtId="0" fontId="36" fillId="0" borderId="0" xfId="6" applyFont="1" applyAlignment="1">
      <alignment vertical="center"/>
    </xf>
    <xf numFmtId="0" fontId="36" fillId="0" borderId="70" xfId="6" applyFont="1" applyBorder="1" applyAlignment="1">
      <alignment vertical="center"/>
    </xf>
    <xf numFmtId="0" fontId="36" fillId="0" borderId="0" xfId="6" applyFont="1" applyAlignment="1">
      <alignment horizontal="right" vertical="center"/>
    </xf>
    <xf numFmtId="0" fontId="42" fillId="0" borderId="92" xfId="6" applyFont="1" applyFill="1" applyBorder="1" applyAlignment="1">
      <alignment horizontal="center" vertical="center"/>
    </xf>
    <xf numFmtId="0" fontId="42" fillId="0" borderId="68" xfId="6" applyFont="1" applyFill="1" applyBorder="1" applyAlignment="1">
      <alignment horizontal="center" vertical="center"/>
    </xf>
    <xf numFmtId="0" fontId="42" fillId="0" borderId="92" xfId="6" applyFont="1" applyFill="1" applyBorder="1" applyAlignment="1">
      <alignment horizontal="center" vertical="center" wrapText="1"/>
    </xf>
    <xf numFmtId="0" fontId="67" fillId="0" borderId="0" xfId="6" applyFont="1"/>
    <xf numFmtId="0" fontId="68" fillId="0" borderId="92" xfId="6" applyFont="1" applyBorder="1" applyAlignment="1">
      <alignment horizontal="center" vertical="center"/>
    </xf>
    <xf numFmtId="0" fontId="36" fillId="0" borderId="61" xfId="6" applyFont="1" applyBorder="1" applyAlignment="1">
      <alignment horizontal="center" vertical="center"/>
    </xf>
    <xf numFmtId="0" fontId="43" fillId="0" borderId="61" xfId="6" applyFont="1" applyBorder="1" applyAlignment="1">
      <alignment horizontal="center" vertical="center"/>
    </xf>
    <xf numFmtId="0" fontId="69" fillId="0" borderId="61" xfId="6" applyFont="1" applyBorder="1" applyAlignment="1">
      <alignment horizontal="center" vertical="center"/>
    </xf>
    <xf numFmtId="0" fontId="43" fillId="0" borderId="61" xfId="6" applyFont="1" applyBorder="1" applyAlignment="1">
      <alignment horizontal="left" vertical="center"/>
    </xf>
    <xf numFmtId="3" fontId="43" fillId="0" borderId="61" xfId="6" applyNumberFormat="1" applyFont="1" applyBorder="1" applyAlignment="1">
      <alignment vertical="center"/>
    </xf>
    <xf numFmtId="0" fontId="36" fillId="0" borderId="68" xfId="6" applyFont="1" applyBorder="1" applyAlignment="1">
      <alignment horizontal="center" vertical="center"/>
    </xf>
    <xf numFmtId="0" fontId="45" fillId="0" borderId="68" xfId="6" applyFont="1" applyBorder="1" applyAlignment="1">
      <alignment horizontal="center" vertical="center"/>
    </xf>
    <xf numFmtId="0" fontId="45" fillId="0" borderId="68" xfId="6" applyFont="1" applyBorder="1" applyAlignment="1">
      <alignment horizontal="left" vertical="center" indent="2"/>
    </xf>
    <xf numFmtId="3" fontId="45" fillId="0" borderId="68" xfId="6" applyNumberFormat="1" applyFont="1" applyBorder="1" applyAlignment="1">
      <alignment vertical="center"/>
    </xf>
    <xf numFmtId="3" fontId="36" fillId="0" borderId="92" xfId="6" applyNumberFormat="1" applyFont="1" applyBorder="1"/>
    <xf numFmtId="0" fontId="46" fillId="0" borderId="93" xfId="6" quotePrefix="1" applyFont="1" applyFill="1" applyBorder="1" applyAlignment="1">
      <alignment horizontal="center" vertical="center" wrapText="1"/>
    </xf>
    <xf numFmtId="0" fontId="36" fillId="0" borderId="93" xfId="6" applyFont="1" applyBorder="1" applyAlignment="1">
      <alignment horizontal="center" vertical="center"/>
    </xf>
    <xf numFmtId="0" fontId="36" fillId="0" borderId="73" xfId="6" applyFont="1" applyBorder="1"/>
    <xf numFmtId="0" fontId="45" fillId="0" borderId="97" xfId="6" applyFont="1" applyBorder="1"/>
    <xf numFmtId="3" fontId="36" fillId="0" borderId="97" xfId="6" applyNumberFormat="1" applyFont="1" applyBorder="1"/>
    <xf numFmtId="3" fontId="45" fillId="0" borderId="97" xfId="6" applyNumberFormat="1" applyFont="1" applyBorder="1"/>
    <xf numFmtId="165" fontId="36" fillId="0" borderId="97" xfId="6" applyNumberFormat="1" applyFont="1" applyBorder="1" applyAlignment="1">
      <alignment horizontal="right"/>
    </xf>
    <xf numFmtId="0" fontId="45" fillId="0" borderId="98" xfId="6" applyFont="1" applyBorder="1"/>
    <xf numFmtId="3" fontId="36" fillId="0" borderId="98" xfId="6" applyNumberFormat="1" applyFont="1" applyBorder="1"/>
    <xf numFmtId="3" fontId="45" fillId="0" borderId="98" xfId="6" applyNumberFormat="1" applyFont="1" applyBorder="1"/>
    <xf numFmtId="165" fontId="36" fillId="0" borderId="98" xfId="6" applyNumberFormat="1" applyFont="1" applyBorder="1" applyAlignment="1">
      <alignment horizontal="right"/>
    </xf>
    <xf numFmtId="0" fontId="36" fillId="0" borderId="68" xfId="6" applyFont="1" applyBorder="1"/>
    <xf numFmtId="0" fontId="65" fillId="0" borderId="0" xfId="4" applyFont="1"/>
    <xf numFmtId="0" fontId="70" fillId="0" borderId="0" xfId="4" applyFont="1"/>
    <xf numFmtId="0" fontId="3" fillId="2" borderId="0" xfId="4" applyNumberFormat="1" applyFont="1" applyFill="1" applyBorder="1" applyAlignment="1" applyProtection="1">
      <alignment vertical="top" wrapText="1"/>
    </xf>
    <xf numFmtId="0" fontId="3" fillId="2" borderId="0" xfId="4" applyNumberFormat="1" applyFont="1" applyFill="1" applyBorder="1" applyAlignment="1" applyProtection="1">
      <alignment horizontal="center" vertical="top" wrapText="1"/>
    </xf>
    <xf numFmtId="0" fontId="7" fillId="2" borderId="70" xfId="4" applyNumberFormat="1" applyFont="1" applyFill="1" applyBorder="1" applyAlignment="1" applyProtection="1">
      <alignment vertical="top" wrapText="1"/>
    </xf>
    <xf numFmtId="0" fontId="7" fillId="2" borderId="70" xfId="4" applyNumberFormat="1" applyFont="1" applyFill="1" applyBorder="1" applyAlignment="1" applyProtection="1">
      <alignment horizontal="left" vertical="top" wrapText="1"/>
    </xf>
    <xf numFmtId="0" fontId="7" fillId="2" borderId="70" xfId="4" applyNumberFormat="1" applyFont="1" applyFill="1" applyBorder="1" applyAlignment="1" applyProtection="1">
      <alignment horizontal="center" vertical="top" wrapText="1"/>
    </xf>
    <xf numFmtId="0" fontId="73" fillId="5" borderId="68" xfId="4" applyNumberFormat="1" applyFont="1" applyFill="1" applyBorder="1" applyAlignment="1" applyProtection="1">
      <alignment horizontal="center" vertical="center" wrapText="1"/>
    </xf>
    <xf numFmtId="0" fontId="73" fillId="5" borderId="107" xfId="4" applyNumberFormat="1" applyFont="1" applyFill="1" applyBorder="1" applyAlignment="1" applyProtection="1">
      <alignment horizontal="center" vertical="center" wrapText="1"/>
    </xf>
    <xf numFmtId="0" fontId="9" fillId="5" borderId="92" xfId="4" applyNumberFormat="1" applyFont="1" applyFill="1" applyBorder="1" applyAlignment="1" applyProtection="1">
      <alignment horizontal="center" vertical="center" wrapText="1"/>
    </xf>
    <xf numFmtId="0" fontId="9" fillId="5" borderId="111" xfId="4" applyNumberFormat="1" applyFont="1" applyFill="1" applyBorder="1" applyAlignment="1" applyProtection="1">
      <alignment horizontal="center" vertical="center" wrapText="1"/>
    </xf>
    <xf numFmtId="0" fontId="9" fillId="5" borderId="112" xfId="4" applyNumberFormat="1" applyFont="1" applyFill="1" applyBorder="1" applyAlignment="1" applyProtection="1">
      <alignment horizontal="center" vertical="center" wrapText="1"/>
    </xf>
    <xf numFmtId="0" fontId="9" fillId="5" borderId="109" xfId="4" applyNumberFormat="1" applyFont="1" applyFill="1" applyBorder="1" applyAlignment="1" applyProtection="1">
      <alignment horizontal="center" vertical="center" wrapText="1"/>
    </xf>
    <xf numFmtId="0" fontId="74" fillId="0" borderId="0" xfId="4" applyFont="1" applyFill="1" applyAlignment="1">
      <alignment horizontal="center" vertical="center"/>
    </xf>
    <xf numFmtId="0" fontId="75" fillId="0" borderId="113" xfId="4" applyFont="1" applyBorder="1" applyAlignment="1">
      <alignment horizontal="center" vertical="center"/>
    </xf>
    <xf numFmtId="0" fontId="75" fillId="0" borderId="115" xfId="4" applyFont="1" applyBorder="1" applyAlignment="1">
      <alignment horizontal="center"/>
    </xf>
    <xf numFmtId="3" fontId="75" fillId="0" borderId="102" xfId="4" applyNumberFormat="1" applyFont="1" applyFill="1" applyBorder="1" applyAlignment="1" applyProtection="1">
      <alignment horizontal="right" vertical="center" wrapText="1"/>
    </xf>
    <xf numFmtId="165" fontId="75" fillId="0" borderId="116" xfId="4" applyNumberFormat="1" applyFont="1" applyFill="1" applyBorder="1" applyAlignment="1" applyProtection="1">
      <alignment horizontal="right" vertical="center" wrapText="1"/>
    </xf>
    <xf numFmtId="3" fontId="75" fillId="0" borderId="104" xfId="4" applyNumberFormat="1" applyFont="1" applyFill="1" applyBorder="1" applyAlignment="1" applyProtection="1">
      <alignment horizontal="right" vertical="center" wrapText="1"/>
    </xf>
    <xf numFmtId="165" fontId="75" fillId="0" borderId="102" xfId="4" applyNumberFormat="1" applyFont="1" applyFill="1" applyBorder="1" applyAlignment="1" applyProtection="1">
      <alignment horizontal="right" vertical="center" wrapText="1"/>
    </xf>
    <xf numFmtId="0" fontId="25" fillId="0" borderId="0" xfId="4" applyFill="1"/>
    <xf numFmtId="0" fontId="25" fillId="0" borderId="64" xfId="4" applyFont="1" applyBorder="1" applyAlignment="1">
      <alignment horizontal="center"/>
    </xf>
    <xf numFmtId="0" fontId="25" fillId="0" borderId="67" xfId="4" applyFont="1" applyBorder="1" applyAlignment="1">
      <alignment horizontal="center"/>
    </xf>
    <xf numFmtId="0" fontId="25" fillId="0" borderId="0" xfId="4" applyFont="1" applyBorder="1" applyAlignment="1">
      <alignment horizontal="left"/>
    </xf>
    <xf numFmtId="0" fontId="76" fillId="0" borderId="73" xfId="4" applyNumberFormat="1" applyFont="1" applyFill="1" applyBorder="1" applyAlignment="1" applyProtection="1">
      <alignment horizontal="left" vertical="top" wrapText="1"/>
    </xf>
    <xf numFmtId="165" fontId="76" fillId="0" borderId="117" xfId="4" applyNumberFormat="1" applyFont="1" applyFill="1" applyBorder="1" applyAlignment="1" applyProtection="1">
      <alignment horizontal="left" vertical="top" wrapText="1"/>
    </xf>
    <xf numFmtId="0" fontId="76" fillId="0" borderId="118" xfId="4" applyNumberFormat="1" applyFont="1" applyFill="1" applyBorder="1" applyAlignment="1" applyProtection="1">
      <alignment horizontal="left" vertical="top" wrapText="1"/>
    </xf>
    <xf numFmtId="165" fontId="76" fillId="0" borderId="73" xfId="4" applyNumberFormat="1" applyFont="1" applyFill="1" applyBorder="1" applyAlignment="1" applyProtection="1">
      <alignment horizontal="left" vertical="top" wrapText="1"/>
    </xf>
    <xf numFmtId="3" fontId="77" fillId="32" borderId="87" xfId="4" applyNumberFormat="1" applyFont="1" applyFill="1" applyBorder="1" applyAlignment="1" applyProtection="1">
      <alignment vertical="center" wrapText="1"/>
    </xf>
    <xf numFmtId="165" fontId="77" fillId="32" borderId="121" xfId="4" applyNumberFormat="1" applyFont="1" applyFill="1" applyBorder="1" applyAlignment="1" applyProtection="1">
      <alignment vertical="center" wrapText="1"/>
    </xf>
    <xf numFmtId="3" fontId="77" fillId="32" borderId="122" xfId="4" applyNumberFormat="1" applyFont="1" applyFill="1" applyBorder="1" applyAlignment="1" applyProtection="1">
      <alignment vertical="center" wrapText="1"/>
    </xf>
    <xf numFmtId="165" fontId="77" fillId="32" borderId="87" xfId="4" applyNumberFormat="1" applyFont="1" applyFill="1" applyBorder="1" applyAlignment="1" applyProtection="1">
      <alignment vertical="center" wrapText="1"/>
    </xf>
    <xf numFmtId="3" fontId="8" fillId="33" borderId="74" xfId="4" applyNumberFormat="1" applyFont="1" applyFill="1" applyBorder="1" applyAlignment="1" applyProtection="1">
      <alignment vertical="center" wrapText="1"/>
    </xf>
    <xf numFmtId="165" fontId="8" fillId="33" borderId="125" xfId="4" applyNumberFormat="1" applyFont="1" applyFill="1" applyBorder="1" applyAlignment="1" applyProtection="1">
      <alignment vertical="center" wrapText="1"/>
    </xf>
    <xf numFmtId="3" fontId="8" fillId="33" borderId="126" xfId="4" applyNumberFormat="1" applyFont="1" applyFill="1" applyBorder="1" applyAlignment="1" applyProtection="1">
      <alignment vertical="center" wrapText="1"/>
    </xf>
    <xf numFmtId="165" fontId="8" fillId="33" borderId="74" xfId="4" applyNumberFormat="1" applyFont="1" applyFill="1" applyBorder="1" applyAlignment="1" applyProtection="1">
      <alignment vertical="center" wrapText="1"/>
    </xf>
    <xf numFmtId="3" fontId="8" fillId="34" borderId="76" xfId="4" applyNumberFormat="1" applyFont="1" applyFill="1" applyBorder="1" applyAlignment="1" applyProtection="1">
      <alignment vertical="center" wrapText="1"/>
    </xf>
    <xf numFmtId="165" fontId="8" fillId="34" borderId="127" xfId="4" applyNumberFormat="1" applyFont="1" applyFill="1" applyBorder="1" applyAlignment="1" applyProtection="1">
      <alignment vertical="center" wrapText="1"/>
    </xf>
    <xf numFmtId="3" fontId="8" fillId="34" borderId="128" xfId="4" applyNumberFormat="1" applyFont="1" applyFill="1" applyBorder="1" applyAlignment="1" applyProtection="1">
      <alignment vertical="center" wrapText="1"/>
    </xf>
    <xf numFmtId="165" fontId="8" fillId="34" borderId="76" xfId="4" applyNumberFormat="1" applyFont="1" applyFill="1" applyBorder="1" applyAlignment="1" applyProtection="1">
      <alignment vertical="center" wrapText="1"/>
    </xf>
    <xf numFmtId="0" fontId="7" fillId="0" borderId="36" xfId="4" applyNumberFormat="1" applyFont="1" applyFill="1" applyBorder="1" applyAlignment="1" applyProtection="1">
      <alignment vertical="center" wrapText="1"/>
    </xf>
    <xf numFmtId="3" fontId="7" fillId="0" borderId="76" xfId="4" applyNumberFormat="1" applyFont="1" applyFill="1" applyBorder="1" applyAlignment="1" applyProtection="1">
      <alignment vertical="center" wrapText="1"/>
    </xf>
    <xf numFmtId="165" fontId="7" fillId="0" borderId="127" xfId="4" applyNumberFormat="1" applyFont="1" applyFill="1" applyBorder="1" applyAlignment="1" applyProtection="1">
      <alignment vertical="center" wrapText="1"/>
    </xf>
    <xf numFmtId="3" fontId="8" fillId="0" borderId="129" xfId="4" applyNumberFormat="1" applyFont="1" applyFill="1" applyBorder="1" applyAlignment="1" applyProtection="1">
      <alignment vertical="center" wrapText="1"/>
    </xf>
    <xf numFmtId="3" fontId="8" fillId="0" borderId="130" xfId="4" applyNumberFormat="1" applyFont="1" applyFill="1" applyBorder="1" applyAlignment="1" applyProtection="1">
      <alignment vertical="center" wrapText="1"/>
    </xf>
    <xf numFmtId="165" fontId="8" fillId="0" borderId="130" xfId="4" applyNumberFormat="1" applyFont="1" applyFill="1" applyBorder="1" applyAlignment="1" applyProtection="1">
      <alignment vertical="center" wrapText="1"/>
    </xf>
    <xf numFmtId="0" fontId="7" fillId="0" borderId="0" xfId="4" applyNumberFormat="1" applyFont="1" applyFill="1" applyBorder="1" applyAlignment="1" applyProtection="1">
      <alignment vertical="center" wrapText="1"/>
    </xf>
    <xf numFmtId="3" fontId="8" fillId="0" borderId="118" xfId="4" applyNumberFormat="1" applyFont="1" applyFill="1" applyBorder="1" applyAlignment="1" applyProtection="1">
      <alignment vertical="center" wrapText="1"/>
    </xf>
    <xf numFmtId="3" fontId="8" fillId="0" borderId="73" xfId="4" applyNumberFormat="1" applyFont="1" applyFill="1" applyBorder="1" applyAlignment="1" applyProtection="1">
      <alignment vertical="center" wrapText="1"/>
    </xf>
    <xf numFmtId="165" fontId="8" fillId="0" borderId="73" xfId="4" applyNumberFormat="1" applyFont="1" applyFill="1" applyBorder="1" applyAlignment="1" applyProtection="1">
      <alignment vertical="center" wrapText="1"/>
    </xf>
    <xf numFmtId="0" fontId="7" fillId="0" borderId="76" xfId="4" applyNumberFormat="1" applyFont="1" applyFill="1" applyBorder="1" applyAlignment="1" applyProtection="1">
      <alignment vertical="center" wrapText="1"/>
    </xf>
    <xf numFmtId="3" fontId="7" fillId="0" borderId="126" xfId="4" applyNumberFormat="1" applyFont="1" applyFill="1" applyBorder="1" applyAlignment="1" applyProtection="1">
      <alignment vertical="center" wrapText="1"/>
    </xf>
    <xf numFmtId="3" fontId="7" fillId="0" borderId="74" xfId="4" applyNumberFormat="1" applyFont="1" applyFill="1" applyBorder="1" applyAlignment="1" applyProtection="1">
      <alignment vertical="center" wrapText="1"/>
    </xf>
    <xf numFmtId="165" fontId="7" fillId="0" borderId="74" xfId="4" applyNumberFormat="1" applyFont="1" applyFill="1" applyBorder="1" applyAlignment="1" applyProtection="1">
      <alignment vertical="center" wrapText="1"/>
    </xf>
    <xf numFmtId="3" fontId="7" fillId="0" borderId="128" xfId="4" applyNumberFormat="1" applyFont="1" applyFill="1" applyBorder="1" applyAlignment="1" applyProtection="1">
      <alignment vertical="center" wrapText="1"/>
    </xf>
    <xf numFmtId="165" fontId="7" fillId="0" borderId="76" xfId="4" applyNumberFormat="1" applyFont="1" applyFill="1" applyBorder="1" applyAlignment="1" applyProtection="1">
      <alignment vertical="center" wrapText="1"/>
    </xf>
    <xf numFmtId="0" fontId="7" fillId="0" borderId="64" xfId="4" applyNumberFormat="1" applyFont="1" applyFill="1" applyBorder="1" applyAlignment="1" applyProtection="1">
      <alignment vertical="center" wrapText="1"/>
    </xf>
    <xf numFmtId="0" fontId="7" fillId="0" borderId="29" xfId="4" applyNumberFormat="1" applyFont="1" applyFill="1" applyBorder="1" applyAlignment="1" applyProtection="1">
      <alignment vertical="center" wrapText="1"/>
    </xf>
    <xf numFmtId="3" fontId="7" fillId="2" borderId="76" xfId="4" applyNumberFormat="1" applyFont="1" applyFill="1" applyBorder="1" applyAlignment="1" applyProtection="1">
      <alignment vertical="center" wrapText="1"/>
    </xf>
    <xf numFmtId="165" fontId="7" fillId="2" borderId="127" xfId="4" applyNumberFormat="1" applyFont="1" applyFill="1" applyBorder="1" applyAlignment="1" applyProtection="1">
      <alignment vertical="center" wrapText="1"/>
    </xf>
    <xf numFmtId="0" fontId="25" fillId="0" borderId="0" xfId="4" applyAlignment="1">
      <alignment wrapText="1"/>
    </xf>
    <xf numFmtId="0" fontId="7" fillId="0" borderId="82" xfId="4" applyNumberFormat="1" applyFont="1" applyFill="1" applyBorder="1" applyAlignment="1" applyProtection="1">
      <alignment vertical="center" wrapText="1"/>
    </xf>
    <xf numFmtId="165" fontId="7" fillId="0" borderId="132" xfId="4" applyNumberFormat="1" applyFont="1" applyFill="1" applyBorder="1" applyAlignment="1" applyProtection="1">
      <alignment vertical="center" wrapText="1"/>
    </xf>
    <xf numFmtId="3" fontId="7" fillId="0" borderId="133" xfId="4" applyNumberFormat="1" applyFont="1" applyFill="1" applyBorder="1" applyAlignment="1" applyProtection="1">
      <alignment vertical="center" wrapText="1"/>
    </xf>
    <xf numFmtId="3" fontId="7" fillId="0" borderId="82" xfId="4" applyNumberFormat="1" applyFont="1" applyFill="1" applyBorder="1" applyAlignment="1" applyProtection="1">
      <alignment vertical="center" wrapText="1"/>
    </xf>
    <xf numFmtId="165" fontId="7" fillId="0" borderId="82" xfId="4" applyNumberFormat="1" applyFont="1" applyFill="1" applyBorder="1" applyAlignment="1" applyProtection="1">
      <alignment vertical="center" wrapText="1"/>
    </xf>
    <xf numFmtId="0" fontId="7" fillId="0" borderId="74" xfId="4" applyNumberFormat="1" applyFont="1" applyFill="1" applyBorder="1" applyAlignment="1" applyProtection="1">
      <alignment vertical="center" wrapText="1"/>
    </xf>
    <xf numFmtId="165" fontId="7" fillId="0" borderId="125" xfId="4" applyNumberFormat="1" applyFont="1" applyFill="1" applyBorder="1" applyAlignment="1" applyProtection="1">
      <alignment vertical="center" wrapText="1"/>
    </xf>
    <xf numFmtId="0" fontId="8" fillId="0" borderId="0" xfId="4" applyNumberFormat="1" applyFont="1" applyFill="1" applyBorder="1" applyAlignment="1" applyProtection="1">
      <alignment vertical="center" wrapText="1"/>
    </xf>
    <xf numFmtId="3" fontId="8" fillId="33" borderId="76" xfId="4" applyNumberFormat="1" applyFont="1" applyFill="1" applyBorder="1" applyAlignment="1" applyProtection="1">
      <alignment vertical="center" wrapText="1"/>
    </xf>
    <xf numFmtId="165" fontId="8" fillId="33" borderId="127" xfId="4" applyNumberFormat="1" applyFont="1" applyFill="1" applyBorder="1" applyAlignment="1" applyProtection="1">
      <alignment vertical="center" wrapText="1"/>
    </xf>
    <xf numFmtId="3" fontId="8" fillId="33" borderId="128" xfId="4" applyNumberFormat="1" applyFont="1" applyFill="1" applyBorder="1" applyAlignment="1" applyProtection="1">
      <alignment vertical="center" wrapText="1"/>
    </xf>
    <xf numFmtId="165" fontId="8" fillId="33" borderId="76" xfId="4" applyNumberFormat="1" applyFont="1" applyFill="1" applyBorder="1" applyAlignment="1" applyProtection="1">
      <alignment vertical="center" wrapText="1"/>
    </xf>
    <xf numFmtId="0" fontId="7" fillId="0" borderId="37" xfId="4" applyNumberFormat="1" applyFont="1" applyFill="1" applyBorder="1" applyAlignment="1" applyProtection="1">
      <alignment vertical="center" wrapText="1"/>
    </xf>
    <xf numFmtId="0" fontId="7" fillId="0" borderId="38" xfId="4" applyNumberFormat="1" applyFont="1" applyFill="1" applyBorder="1" applyAlignment="1" applyProtection="1">
      <alignment vertical="center" wrapText="1"/>
    </xf>
    <xf numFmtId="0" fontId="7" fillId="0" borderId="70" xfId="4" applyNumberFormat="1" applyFont="1" applyFill="1" applyBorder="1" applyAlignment="1" applyProtection="1">
      <alignment vertical="center" wrapText="1"/>
    </xf>
    <xf numFmtId="3" fontId="7" fillId="0" borderId="107" xfId="4" applyNumberFormat="1" applyFont="1" applyFill="1" applyBorder="1" applyAlignment="1" applyProtection="1">
      <alignment vertical="center" wrapText="1"/>
    </xf>
    <xf numFmtId="3" fontId="7" fillId="0" borderId="68" xfId="4" applyNumberFormat="1" applyFont="1" applyFill="1" applyBorder="1" applyAlignment="1" applyProtection="1">
      <alignment vertical="center" wrapText="1"/>
    </xf>
    <xf numFmtId="0" fontId="8" fillId="5" borderId="0" xfId="4" applyNumberFormat="1" applyFont="1" applyFill="1" applyBorder="1" applyAlignment="1" applyProtection="1">
      <alignment vertical="center" wrapText="1"/>
    </xf>
    <xf numFmtId="3" fontId="7" fillId="5" borderId="76" xfId="4" applyNumberFormat="1" applyFont="1" applyFill="1" applyBorder="1" applyAlignment="1" applyProtection="1">
      <alignment vertical="center" wrapText="1"/>
    </xf>
    <xf numFmtId="165" fontId="7" fillId="5" borderId="127" xfId="4" applyNumberFormat="1" applyFont="1" applyFill="1" applyBorder="1" applyAlignment="1" applyProtection="1">
      <alignment vertical="center" wrapText="1"/>
    </xf>
    <xf numFmtId="3" fontId="8" fillId="5" borderId="129" xfId="4" applyNumberFormat="1" applyFont="1" applyFill="1" applyBorder="1" applyAlignment="1" applyProtection="1">
      <alignment vertical="center" wrapText="1"/>
    </xf>
    <xf numFmtId="3" fontId="8" fillId="5" borderId="130" xfId="4" applyNumberFormat="1" applyFont="1" applyFill="1" applyBorder="1" applyAlignment="1" applyProtection="1">
      <alignment vertical="center" wrapText="1"/>
    </xf>
    <xf numFmtId="165" fontId="8" fillId="5" borderId="130" xfId="4" applyNumberFormat="1" applyFont="1" applyFill="1" applyBorder="1" applyAlignment="1" applyProtection="1">
      <alignment vertical="center" wrapText="1"/>
    </xf>
    <xf numFmtId="0" fontId="25" fillId="5" borderId="0" xfId="4" applyFill="1"/>
    <xf numFmtId="0" fontId="7" fillId="5" borderId="0" xfId="4" applyNumberFormat="1" applyFont="1" applyFill="1" applyBorder="1" applyAlignment="1" applyProtection="1">
      <alignment vertical="center" wrapText="1"/>
    </xf>
    <xf numFmtId="0" fontId="7" fillId="5" borderId="76" xfId="4" applyNumberFormat="1" applyFont="1" applyFill="1" applyBorder="1" applyAlignment="1" applyProtection="1">
      <alignment vertical="center" wrapText="1"/>
    </xf>
    <xf numFmtId="3" fontId="7" fillId="5" borderId="126" xfId="4" applyNumberFormat="1" applyFont="1" applyFill="1" applyBorder="1" applyAlignment="1" applyProtection="1">
      <alignment vertical="center" wrapText="1"/>
    </xf>
    <xf numFmtId="3" fontId="7" fillId="5" borderId="74" xfId="4" applyNumberFormat="1" applyFont="1" applyFill="1" applyBorder="1" applyAlignment="1" applyProtection="1">
      <alignment vertical="center" wrapText="1"/>
    </xf>
    <xf numFmtId="165" fontId="7" fillId="5" borderId="74" xfId="4" applyNumberFormat="1" applyFont="1" applyFill="1" applyBorder="1" applyAlignment="1" applyProtection="1">
      <alignment vertical="center" wrapText="1"/>
    </xf>
    <xf numFmtId="3" fontId="8" fillId="5" borderId="126" xfId="4" applyNumberFormat="1" applyFont="1" applyFill="1" applyBorder="1" applyAlignment="1" applyProtection="1">
      <alignment vertical="center" wrapText="1"/>
    </xf>
    <xf numFmtId="3" fontId="8" fillId="5" borderId="74" xfId="4" applyNumberFormat="1" applyFont="1" applyFill="1" applyBorder="1" applyAlignment="1" applyProtection="1">
      <alignment vertical="center" wrapText="1"/>
    </xf>
    <xf numFmtId="165" fontId="8" fillId="5" borderId="74" xfId="4" applyNumberFormat="1" applyFont="1" applyFill="1" applyBorder="1" applyAlignment="1" applyProtection="1">
      <alignment vertical="center" wrapText="1"/>
    </xf>
    <xf numFmtId="3" fontId="7" fillId="5" borderId="128" xfId="4" applyNumberFormat="1" applyFont="1" applyFill="1" applyBorder="1" applyAlignment="1" applyProtection="1">
      <alignment vertical="center" wrapText="1"/>
    </xf>
    <xf numFmtId="165" fontId="7" fillId="5" borderId="76" xfId="4" applyNumberFormat="1" applyFont="1" applyFill="1" applyBorder="1" applyAlignment="1" applyProtection="1">
      <alignment vertical="center" wrapText="1"/>
    </xf>
    <xf numFmtId="3" fontId="8" fillId="5" borderId="128" xfId="4" applyNumberFormat="1" applyFont="1" applyFill="1" applyBorder="1" applyAlignment="1" applyProtection="1">
      <alignment vertical="center" wrapText="1"/>
    </xf>
    <xf numFmtId="3" fontId="8" fillId="5" borderId="76" xfId="4" applyNumberFormat="1" applyFont="1" applyFill="1" applyBorder="1" applyAlignment="1" applyProtection="1">
      <alignment vertical="center" wrapText="1"/>
    </xf>
    <xf numFmtId="165" fontId="8" fillId="5" borderId="76" xfId="4" applyNumberFormat="1" applyFont="1" applyFill="1" applyBorder="1" applyAlignment="1" applyProtection="1">
      <alignment vertical="center" wrapText="1"/>
    </xf>
    <xf numFmtId="3" fontId="7" fillId="9" borderId="76" xfId="4" applyNumberFormat="1" applyFont="1" applyFill="1" applyBorder="1" applyAlignment="1" applyProtection="1">
      <alignment vertical="center" wrapText="1"/>
    </xf>
    <xf numFmtId="165" fontId="7" fillId="9" borderId="127" xfId="4" applyNumberFormat="1" applyFont="1" applyFill="1" applyBorder="1" applyAlignment="1" applyProtection="1">
      <alignment vertical="center" wrapText="1"/>
    </xf>
    <xf numFmtId="0" fontId="7" fillId="5" borderId="82" xfId="4" applyNumberFormat="1" applyFont="1" applyFill="1" applyBorder="1" applyAlignment="1" applyProtection="1">
      <alignment vertical="center" wrapText="1"/>
    </xf>
    <xf numFmtId="165" fontId="7" fillId="5" borderId="132" xfId="4" applyNumberFormat="1" applyFont="1" applyFill="1" applyBorder="1" applyAlignment="1" applyProtection="1">
      <alignment vertical="center" wrapText="1"/>
    </xf>
    <xf numFmtId="3" fontId="7" fillId="5" borderId="107" xfId="4" applyNumberFormat="1" applyFont="1" applyFill="1" applyBorder="1" applyAlignment="1" applyProtection="1">
      <alignment vertical="center" wrapText="1"/>
    </xf>
    <xf numFmtId="3" fontId="7" fillId="5" borderId="68" xfId="4" applyNumberFormat="1" applyFont="1" applyFill="1" applyBorder="1" applyAlignment="1" applyProtection="1">
      <alignment vertical="center" wrapText="1"/>
    </xf>
    <xf numFmtId="165" fontId="7" fillId="5" borderId="68" xfId="4" applyNumberFormat="1" applyFont="1" applyFill="1" applyBorder="1" applyAlignment="1" applyProtection="1">
      <alignment vertical="center" wrapText="1"/>
    </xf>
    <xf numFmtId="0" fontId="7" fillId="2" borderId="0" xfId="4" applyNumberFormat="1" applyFont="1" applyFill="1" applyBorder="1" applyAlignment="1" applyProtection="1">
      <alignment horizontal="center" wrapText="1"/>
    </xf>
    <xf numFmtId="0" fontId="8" fillId="2" borderId="85" xfId="4" applyNumberFormat="1" applyFont="1" applyFill="1" applyBorder="1" applyAlignment="1" applyProtection="1">
      <alignment horizontal="center" vertical="center" wrapText="1"/>
    </xf>
    <xf numFmtId="0" fontId="9" fillId="2" borderId="46" xfId="4" applyNumberFormat="1" applyFont="1" applyFill="1" applyBorder="1" applyAlignment="1" applyProtection="1">
      <alignment horizontal="center" vertical="center" wrapText="1"/>
    </xf>
    <xf numFmtId="0" fontId="9" fillId="2" borderId="85" xfId="4" applyNumberFormat="1" applyFont="1" applyFill="1" applyBorder="1" applyAlignment="1" applyProtection="1">
      <alignment horizontal="center" vertical="center" wrapText="1"/>
    </xf>
    <xf numFmtId="0" fontId="9" fillId="2" borderId="48" xfId="4" applyNumberFormat="1" applyFont="1" applyFill="1" applyBorder="1" applyAlignment="1" applyProtection="1">
      <alignment horizontal="center" vertical="center" wrapText="1"/>
    </xf>
    <xf numFmtId="0" fontId="74" fillId="0" borderId="0" xfId="4" applyFont="1" applyAlignment="1">
      <alignment horizontal="center" vertical="center"/>
    </xf>
    <xf numFmtId="3" fontId="28" fillId="2" borderId="93" xfId="4" applyNumberFormat="1" applyFont="1" applyFill="1" applyBorder="1" applyAlignment="1" applyProtection="1">
      <alignment horizontal="right" vertical="center" wrapText="1"/>
    </xf>
    <xf numFmtId="165" fontId="28" fillId="2" borderId="93" xfId="4" applyNumberFormat="1" applyFont="1" applyFill="1" applyBorder="1" applyAlignment="1" applyProtection="1">
      <alignment horizontal="right" vertical="center" wrapText="1"/>
    </xf>
    <xf numFmtId="0" fontId="22" fillId="2" borderId="135" xfId="4" applyNumberFormat="1" applyFont="1" applyFill="1" applyBorder="1" applyAlignment="1" applyProtection="1">
      <alignment horizontal="center" vertical="top" wrapText="1"/>
    </xf>
    <xf numFmtId="0" fontId="22" fillId="2" borderId="136" xfId="4" applyNumberFormat="1" applyFont="1" applyFill="1" applyBorder="1" applyAlignment="1" applyProtection="1">
      <alignment horizontal="center" vertical="top" wrapText="1"/>
    </xf>
    <xf numFmtId="0" fontId="76" fillId="2" borderId="136" xfId="4" applyNumberFormat="1" applyFont="1" applyFill="1" applyBorder="1" applyAlignment="1" applyProtection="1">
      <alignment vertical="top" wrapText="1"/>
    </xf>
    <xf numFmtId="165" fontId="76" fillId="2" borderId="136" xfId="4" applyNumberFormat="1" applyFont="1" applyFill="1" applyBorder="1" applyAlignment="1" applyProtection="1">
      <alignment vertical="top" wrapText="1"/>
    </xf>
    <xf numFmtId="3" fontId="29" fillId="2" borderId="140" xfId="4" applyNumberFormat="1" applyFont="1" applyFill="1" applyBorder="1" applyAlignment="1" applyProtection="1">
      <alignment vertical="center" wrapText="1"/>
    </xf>
    <xf numFmtId="165" fontId="29" fillId="2" borderId="140" xfId="4" applyNumberFormat="1" applyFont="1" applyFill="1" applyBorder="1" applyAlignment="1" applyProtection="1">
      <alignment vertical="center" wrapText="1"/>
    </xf>
    <xf numFmtId="0" fontId="8" fillId="2" borderId="0" xfId="4" applyNumberFormat="1" applyFont="1" applyFill="1" applyBorder="1" applyAlignment="1" applyProtection="1">
      <alignment horizontal="center" vertical="center" wrapText="1"/>
    </xf>
    <xf numFmtId="0" fontId="8" fillId="2" borderId="73" xfId="4" applyNumberFormat="1" applyFont="1" applyFill="1" applyBorder="1" applyAlignment="1" applyProtection="1">
      <alignment horizontal="center" vertical="top" wrapText="1"/>
    </xf>
    <xf numFmtId="0" fontId="7" fillId="2" borderId="73" xfId="4" applyNumberFormat="1" applyFont="1" applyFill="1" applyBorder="1" applyAlignment="1" applyProtection="1">
      <alignment vertical="top" wrapText="1"/>
    </xf>
    <xf numFmtId="165" fontId="7" fillId="2" borderId="73" xfId="4" applyNumberFormat="1" applyFont="1" applyFill="1" applyBorder="1" applyAlignment="1" applyProtection="1">
      <alignment vertical="top" wrapText="1"/>
    </xf>
    <xf numFmtId="3" fontId="22" fillId="35" borderId="62" xfId="4" applyNumberFormat="1" applyFont="1" applyFill="1" applyBorder="1" applyAlignment="1" applyProtection="1">
      <alignment horizontal="right" vertical="center" wrapText="1"/>
    </xf>
    <xf numFmtId="165" fontId="22" fillId="35" borderId="62" xfId="4" applyNumberFormat="1" applyFont="1" applyFill="1" applyBorder="1" applyAlignment="1" applyProtection="1">
      <alignment horizontal="right" vertical="center" wrapText="1"/>
    </xf>
    <xf numFmtId="3" fontId="8" fillId="36" borderId="74" xfId="4" applyNumberFormat="1" applyFont="1" applyFill="1" applyBorder="1" applyAlignment="1" applyProtection="1">
      <alignment horizontal="right" vertical="center" wrapText="1"/>
    </xf>
    <xf numFmtId="165" fontId="8" fillId="36" borderId="74" xfId="4" applyNumberFormat="1" applyFont="1" applyFill="1" applyBorder="1" applyAlignment="1" applyProtection="1">
      <alignment horizontal="right" vertical="center" wrapText="1"/>
    </xf>
    <xf numFmtId="3" fontId="7" fillId="9" borderId="34" xfId="4" applyNumberFormat="1" applyFont="1" applyFill="1" applyBorder="1" applyAlignment="1" applyProtection="1">
      <alignment horizontal="right" vertical="top" wrapText="1"/>
    </xf>
    <xf numFmtId="165" fontId="7" fillId="9" borderId="76" xfId="4" applyNumberFormat="1" applyFont="1" applyFill="1" applyBorder="1" applyAlignment="1" applyProtection="1">
      <alignment horizontal="right" vertical="center" wrapText="1"/>
    </xf>
    <xf numFmtId="3" fontId="7" fillId="2" borderId="34" xfId="4" applyNumberFormat="1" applyFont="1" applyFill="1" applyBorder="1" applyAlignment="1" applyProtection="1">
      <alignment horizontal="right" vertical="center" wrapText="1"/>
    </xf>
    <xf numFmtId="165" fontId="7" fillId="2" borderId="76" xfId="4" applyNumberFormat="1" applyFont="1" applyFill="1" applyBorder="1" applyAlignment="1" applyProtection="1">
      <alignment horizontal="right" vertical="center" wrapText="1"/>
    </xf>
    <xf numFmtId="0" fontId="79" fillId="2" borderId="0" xfId="4" applyNumberFormat="1" applyFont="1" applyFill="1" applyBorder="1" applyAlignment="1" applyProtection="1">
      <alignment horizontal="left" vertical="center" wrapText="1"/>
    </xf>
    <xf numFmtId="3" fontId="79" fillId="2" borderId="76" xfId="4" applyNumberFormat="1" applyFont="1" applyFill="1" applyBorder="1" applyAlignment="1" applyProtection="1">
      <alignment horizontal="right" vertical="center" wrapText="1"/>
    </xf>
    <xf numFmtId="3" fontId="79" fillId="2" borderId="34" xfId="4" applyNumberFormat="1" applyFont="1" applyFill="1" applyBorder="1" applyAlignment="1" applyProtection="1">
      <alignment horizontal="right" vertical="center" wrapText="1"/>
    </xf>
    <xf numFmtId="165" fontId="79" fillId="2" borderId="76" xfId="4" applyNumberFormat="1" applyFont="1" applyFill="1" applyBorder="1" applyAlignment="1" applyProtection="1">
      <alignment horizontal="right" vertical="center" wrapText="1"/>
    </xf>
    <xf numFmtId="0" fontId="80" fillId="0" borderId="0" xfId="4" applyFont="1"/>
    <xf numFmtId="3" fontId="7" fillId="9" borderId="34" xfId="4" applyNumberFormat="1" applyFont="1" applyFill="1" applyBorder="1" applyAlignment="1" applyProtection="1">
      <alignment horizontal="right" vertical="center" wrapText="1"/>
    </xf>
    <xf numFmtId="0" fontId="79" fillId="2" borderId="70" xfId="4" applyNumberFormat="1" applyFont="1" applyFill="1" applyBorder="1" applyAlignment="1" applyProtection="1">
      <alignment horizontal="left" vertical="center" wrapText="1"/>
    </xf>
    <xf numFmtId="0" fontId="7" fillId="2" borderId="65" xfId="4" applyNumberFormat="1" applyFont="1" applyFill="1" applyBorder="1" applyAlignment="1" applyProtection="1">
      <alignment vertical="center" wrapText="1"/>
    </xf>
    <xf numFmtId="3" fontId="79" fillId="2" borderId="82" xfId="4" applyNumberFormat="1" applyFont="1" applyFill="1" applyBorder="1" applyAlignment="1" applyProtection="1">
      <alignment horizontal="right" vertical="center" wrapText="1"/>
    </xf>
    <xf numFmtId="165" fontId="79" fillId="2" borderId="82" xfId="4" applyNumberFormat="1" applyFont="1" applyFill="1" applyBorder="1" applyAlignment="1" applyProtection="1">
      <alignment horizontal="right" vertical="center" wrapText="1"/>
    </xf>
    <xf numFmtId="3" fontId="7" fillId="9" borderId="74" xfId="4" applyNumberFormat="1" applyFont="1" applyFill="1" applyBorder="1" applyAlignment="1" applyProtection="1">
      <alignment horizontal="right" vertical="center" wrapText="1"/>
    </xf>
    <xf numFmtId="165" fontId="7" fillId="9" borderId="74" xfId="4" applyNumberFormat="1" applyFont="1" applyFill="1" applyBorder="1" applyAlignment="1" applyProtection="1">
      <alignment horizontal="right" vertical="center" wrapText="1"/>
    </xf>
    <xf numFmtId="3" fontId="79" fillId="2" borderId="74" xfId="4" applyNumberFormat="1" applyFont="1" applyFill="1" applyBorder="1" applyAlignment="1" applyProtection="1">
      <alignment horizontal="right" vertical="center" wrapText="1"/>
    </xf>
    <xf numFmtId="165" fontId="79" fillId="2" borderId="74" xfId="4" applyNumberFormat="1" applyFont="1" applyFill="1" applyBorder="1" applyAlignment="1" applyProtection="1">
      <alignment horizontal="right" vertical="center" wrapText="1"/>
    </xf>
    <xf numFmtId="0" fontId="79" fillId="2" borderId="64" xfId="4" applyNumberFormat="1" applyFont="1" applyFill="1" applyBorder="1" applyAlignment="1" applyProtection="1">
      <alignment vertical="center" wrapText="1"/>
    </xf>
    <xf numFmtId="0" fontId="79" fillId="2" borderId="0" xfId="4" applyNumberFormat="1" applyFont="1" applyFill="1" applyBorder="1" applyAlignment="1" applyProtection="1">
      <alignment vertical="center" wrapText="1"/>
    </xf>
    <xf numFmtId="0" fontId="79" fillId="2" borderId="83" xfId="4" applyNumberFormat="1" applyFont="1" applyFill="1" applyBorder="1" applyAlignment="1" applyProtection="1">
      <alignment vertical="center" wrapText="1"/>
    </xf>
    <xf numFmtId="0" fontId="79" fillId="2" borderId="70" xfId="4" applyNumberFormat="1" applyFont="1" applyFill="1" applyBorder="1" applyAlignment="1" applyProtection="1">
      <alignment vertical="center" wrapText="1"/>
    </xf>
    <xf numFmtId="0" fontId="79" fillId="2" borderId="131" xfId="4" applyNumberFormat="1" applyFont="1" applyFill="1" applyBorder="1" applyAlignment="1" applyProtection="1">
      <alignment vertical="center" wrapText="1"/>
    </xf>
    <xf numFmtId="0" fontId="1" fillId="0" borderId="0" xfId="47"/>
    <xf numFmtId="0" fontId="65" fillId="0" borderId="0" xfId="47" applyFont="1"/>
    <xf numFmtId="0" fontId="3" fillId="2" borderId="0" xfId="47" applyNumberFormat="1" applyFont="1" applyFill="1" applyBorder="1" applyAlignment="1" applyProtection="1">
      <alignment vertical="top" wrapText="1"/>
    </xf>
    <xf numFmtId="0" fontId="3" fillId="2" borderId="0" xfId="47" applyNumberFormat="1" applyFont="1" applyFill="1" applyBorder="1" applyAlignment="1" applyProtection="1">
      <alignment horizontal="center" vertical="top" wrapText="1"/>
    </xf>
    <xf numFmtId="0" fontId="4" fillId="2" borderId="0" xfId="47" applyNumberFormat="1" applyFont="1" applyFill="1" applyBorder="1" applyAlignment="1" applyProtection="1">
      <alignment vertical="top" wrapText="1"/>
    </xf>
    <xf numFmtId="0" fontId="7" fillId="2" borderId="0" xfId="47" applyNumberFormat="1" applyFont="1" applyFill="1" applyBorder="1" applyAlignment="1" applyProtection="1">
      <alignment vertical="center" wrapText="1"/>
    </xf>
    <xf numFmtId="0" fontId="7" fillId="2" borderId="0" xfId="47" applyNumberFormat="1" applyFont="1" applyFill="1" applyBorder="1" applyAlignment="1" applyProtection="1">
      <alignment horizontal="center" vertical="center" wrapText="1"/>
    </xf>
    <xf numFmtId="0" fontId="8" fillId="2" borderId="46" xfId="47" applyNumberFormat="1" applyFont="1" applyFill="1" applyBorder="1" applyAlignment="1" applyProtection="1">
      <alignment horizontal="center" vertical="center" wrapText="1"/>
    </xf>
    <xf numFmtId="0" fontId="8" fillId="2" borderId="85" xfId="47" applyNumberFormat="1" applyFont="1" applyFill="1" applyBorder="1" applyAlignment="1" applyProtection="1">
      <alignment horizontal="center" vertical="center" wrapText="1"/>
    </xf>
    <xf numFmtId="0" fontId="8" fillId="2" borderId="50" xfId="47" applyNumberFormat="1" applyFont="1" applyFill="1" applyBorder="1" applyAlignment="1" applyProtection="1">
      <alignment horizontal="center" vertical="center" wrapText="1"/>
    </xf>
    <xf numFmtId="0" fontId="9" fillId="5" borderId="85" xfId="47" applyNumberFormat="1" applyFont="1" applyFill="1" applyBorder="1" applyAlignment="1" applyProtection="1">
      <alignment horizontal="center" vertical="center" wrapText="1"/>
    </xf>
    <xf numFmtId="0" fontId="9" fillId="5" borderId="68" xfId="47" applyNumberFormat="1" applyFont="1" applyFill="1" applyBorder="1" applyAlignment="1" applyProtection="1">
      <alignment horizontal="center" vertical="center" wrapText="1"/>
    </xf>
    <xf numFmtId="0" fontId="9" fillId="5" borderId="46" xfId="47" applyNumberFormat="1" applyFont="1" applyFill="1" applyBorder="1" applyAlignment="1" applyProtection="1">
      <alignment horizontal="center" vertical="center" wrapText="1"/>
    </xf>
    <xf numFmtId="0" fontId="9" fillId="5" borderId="48" xfId="47" applyNumberFormat="1" applyFont="1" applyFill="1" applyBorder="1" applyAlignment="1" applyProtection="1">
      <alignment horizontal="center" vertical="center" wrapText="1"/>
    </xf>
    <xf numFmtId="0" fontId="1" fillId="5" borderId="0" xfId="47" applyFill="1"/>
    <xf numFmtId="3" fontId="28" fillId="5" borderId="87" xfId="47" applyNumberFormat="1" applyFont="1" applyFill="1" applyBorder="1" applyAlignment="1" applyProtection="1">
      <alignment vertical="center" wrapText="1"/>
    </xf>
    <xf numFmtId="165" fontId="28" fillId="5" borderId="87" xfId="47" applyNumberFormat="1" applyFont="1" applyFill="1" applyBorder="1" applyAlignment="1" applyProtection="1">
      <alignment vertical="center" wrapText="1"/>
    </xf>
    <xf numFmtId="0" fontId="1" fillId="5" borderId="0" xfId="47" applyFill="1" applyAlignment="1">
      <alignment vertical="center"/>
    </xf>
    <xf numFmtId="3" fontId="22" fillId="37" borderId="61" xfId="47" applyNumberFormat="1" applyFont="1" applyFill="1" applyBorder="1" applyAlignment="1" applyProtection="1">
      <alignment horizontal="right" vertical="center" wrapText="1"/>
    </xf>
    <xf numFmtId="165" fontId="22" fillId="37" borderId="61" xfId="47" applyNumberFormat="1" applyFont="1" applyFill="1" applyBorder="1" applyAlignment="1" applyProtection="1">
      <alignment horizontal="right" vertical="center" wrapText="1"/>
    </xf>
    <xf numFmtId="0" fontId="1" fillId="0" borderId="0" xfId="47" applyAlignment="1">
      <alignment vertical="center"/>
    </xf>
    <xf numFmtId="3" fontId="8" fillId="3" borderId="74" xfId="47" applyNumberFormat="1" applyFont="1" applyFill="1" applyBorder="1" applyAlignment="1" applyProtection="1">
      <alignment horizontal="right" vertical="center" wrapText="1"/>
    </xf>
    <xf numFmtId="165" fontId="8" fillId="3" borderId="74" xfId="47" applyNumberFormat="1" applyFont="1" applyFill="1" applyBorder="1" applyAlignment="1" applyProtection="1">
      <alignment horizontal="right" vertical="center" wrapText="1"/>
    </xf>
    <xf numFmtId="0" fontId="7" fillId="2" borderId="0" xfId="47" applyNumberFormat="1" applyFont="1" applyFill="1" applyBorder="1" applyAlignment="1" applyProtection="1">
      <alignment horizontal="left" vertical="center" wrapText="1"/>
    </xf>
    <xf numFmtId="3" fontId="7" fillId="2" borderId="76" xfId="47" applyNumberFormat="1" applyFont="1" applyFill="1" applyBorder="1" applyAlignment="1" applyProtection="1">
      <alignment horizontal="right" vertical="center" wrapText="1"/>
    </xf>
    <xf numFmtId="165" fontId="7" fillId="2" borderId="76" xfId="47" applyNumberFormat="1" applyFont="1" applyFill="1" applyBorder="1" applyAlignment="1" applyProtection="1">
      <alignment horizontal="right" vertical="center" wrapText="1"/>
    </xf>
    <xf numFmtId="3" fontId="8" fillId="3" borderId="76" xfId="47" applyNumberFormat="1" applyFont="1" applyFill="1" applyBorder="1" applyAlignment="1" applyProtection="1">
      <alignment horizontal="right" vertical="center" wrapText="1"/>
    </xf>
    <xf numFmtId="165" fontId="8" fillId="3" borderId="76" xfId="47" applyNumberFormat="1" applyFont="1" applyFill="1" applyBorder="1" applyAlignment="1" applyProtection="1">
      <alignment horizontal="right" vertical="center" wrapText="1"/>
    </xf>
    <xf numFmtId="3" fontId="22" fillId="37" borderId="62" xfId="47" applyNumberFormat="1" applyFont="1" applyFill="1" applyBorder="1" applyAlignment="1" applyProtection="1">
      <alignment horizontal="right" vertical="center" wrapText="1"/>
    </xf>
    <xf numFmtId="165" fontId="22" fillId="37" borderId="62" xfId="47" applyNumberFormat="1" applyFont="1" applyFill="1" applyBorder="1" applyAlignment="1" applyProtection="1">
      <alignment horizontal="right" vertical="center" wrapText="1"/>
    </xf>
    <xf numFmtId="0" fontId="1" fillId="0" borderId="0" xfId="47" applyFont="1" applyAlignment="1">
      <alignment vertical="center"/>
    </xf>
    <xf numFmtId="0" fontId="7" fillId="2" borderId="64" xfId="47" applyNumberFormat="1" applyFont="1" applyFill="1" applyBorder="1" applyAlignment="1" applyProtection="1">
      <alignment vertical="center" wrapText="1"/>
    </xf>
    <xf numFmtId="0" fontId="7" fillId="2" borderId="65" xfId="47" applyNumberFormat="1" applyFont="1" applyFill="1" applyBorder="1" applyAlignment="1" applyProtection="1">
      <alignment vertical="center" wrapText="1"/>
    </xf>
    <xf numFmtId="0" fontId="7" fillId="2" borderId="21" xfId="47" applyNumberFormat="1" applyFont="1" applyFill="1" applyBorder="1" applyAlignment="1" applyProtection="1">
      <alignment vertical="center" wrapText="1"/>
    </xf>
    <xf numFmtId="165" fontId="8" fillId="9" borderId="76" xfId="47" applyNumberFormat="1" applyFont="1" applyFill="1" applyBorder="1" applyAlignment="1" applyProtection="1">
      <alignment horizontal="right" vertical="center" wrapText="1"/>
    </xf>
    <xf numFmtId="0" fontId="7" fillId="2" borderId="83" xfId="47" applyNumberFormat="1" applyFont="1" applyFill="1" applyBorder="1" applyAlignment="1" applyProtection="1">
      <alignment vertical="center" wrapText="1"/>
    </xf>
    <xf numFmtId="0" fontId="7" fillId="2" borderId="70" xfId="47" applyNumberFormat="1" applyFont="1" applyFill="1" applyBorder="1" applyAlignment="1" applyProtection="1">
      <alignment vertical="center" wrapText="1"/>
    </xf>
    <xf numFmtId="0" fontId="7" fillId="2" borderId="131" xfId="47" applyNumberFormat="1" applyFont="1" applyFill="1" applyBorder="1" applyAlignment="1" applyProtection="1">
      <alignment vertical="center" wrapText="1"/>
    </xf>
    <xf numFmtId="3" fontId="7" fillId="2" borderId="82" xfId="47" applyNumberFormat="1" applyFont="1" applyFill="1" applyBorder="1" applyAlignment="1" applyProtection="1">
      <alignment horizontal="right" vertical="center" wrapText="1"/>
    </xf>
    <xf numFmtId="165" fontId="7" fillId="2" borderId="82" xfId="47" applyNumberFormat="1" applyFont="1" applyFill="1" applyBorder="1" applyAlignment="1" applyProtection="1">
      <alignment horizontal="right" vertical="center" wrapText="1"/>
    </xf>
    <xf numFmtId="0" fontId="7" fillId="2" borderId="0" xfId="0" applyNumberFormat="1" applyFont="1" applyFill="1" applyBorder="1" applyAlignment="1" applyProtection="1">
      <alignment horizontal="left" vertical="top" wrapText="1"/>
    </xf>
    <xf numFmtId="0" fontId="7" fillId="2" borderId="33" xfId="0" applyNumberFormat="1" applyFont="1" applyFill="1" applyBorder="1" applyAlignment="1" applyProtection="1">
      <alignment horizontal="left" vertical="center" wrapText="1"/>
    </xf>
    <xf numFmtId="0" fontId="7" fillId="2" borderId="35" xfId="0" applyNumberFormat="1" applyFont="1" applyFill="1" applyBorder="1" applyAlignment="1" applyProtection="1">
      <alignment horizontal="left" vertical="center" wrapText="1"/>
    </xf>
    <xf numFmtId="0" fontId="8" fillId="8" borderId="33" xfId="0" applyNumberFormat="1" applyFont="1" applyFill="1" applyBorder="1" applyAlignment="1" applyProtection="1">
      <alignment horizontal="left" vertical="center" wrapText="1"/>
    </xf>
    <xf numFmtId="0" fontId="8" fillId="8" borderId="34" xfId="0" applyNumberFormat="1" applyFont="1" applyFill="1" applyBorder="1" applyAlignment="1" applyProtection="1">
      <alignment horizontal="left" vertical="center" wrapText="1"/>
    </xf>
    <xf numFmtId="0" fontId="8" fillId="8" borderId="35" xfId="0" applyNumberFormat="1" applyFont="1" applyFill="1" applyBorder="1" applyAlignment="1" applyProtection="1">
      <alignment horizontal="left" vertical="center" wrapText="1"/>
    </xf>
    <xf numFmtId="0" fontId="7" fillId="2" borderId="36" xfId="0" applyNumberFormat="1" applyFont="1" applyFill="1" applyBorder="1" applyAlignment="1" applyProtection="1">
      <alignment horizontal="left" vertical="center" wrapText="1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7" fillId="2" borderId="1" xfId="0" applyNumberFormat="1" applyFont="1" applyFill="1" applyBorder="1" applyAlignment="1" applyProtection="1">
      <alignment horizontal="left" vertical="center" wrapText="1"/>
    </xf>
    <xf numFmtId="0" fontId="23" fillId="9" borderId="33" xfId="0" applyNumberFormat="1" applyFont="1" applyFill="1" applyBorder="1" applyAlignment="1" applyProtection="1">
      <alignment horizontal="left" vertical="center" wrapText="1"/>
    </xf>
    <xf numFmtId="0" fontId="23" fillId="9" borderId="34" xfId="0" applyNumberFormat="1" applyFont="1" applyFill="1" applyBorder="1" applyAlignment="1" applyProtection="1">
      <alignment horizontal="left" vertical="center" wrapText="1"/>
    </xf>
    <xf numFmtId="0" fontId="23" fillId="9" borderId="35" xfId="0" applyNumberFormat="1" applyFont="1" applyFill="1" applyBorder="1" applyAlignment="1" applyProtection="1">
      <alignment horizontal="left" vertical="center" wrapText="1"/>
    </xf>
    <xf numFmtId="0" fontId="7" fillId="2" borderId="38" xfId="0" applyNumberFormat="1" applyFont="1" applyFill="1" applyBorder="1" applyAlignment="1" applyProtection="1">
      <alignment horizontal="left" vertical="center" wrapText="1"/>
    </xf>
    <xf numFmtId="0" fontId="7" fillId="2" borderId="41" xfId="0" applyNumberFormat="1" applyFont="1" applyFill="1" applyBorder="1" applyAlignment="1" applyProtection="1">
      <alignment horizontal="left" vertical="center" wrapText="1"/>
    </xf>
    <xf numFmtId="0" fontId="7" fillId="2" borderId="42" xfId="0" applyNumberFormat="1" applyFont="1" applyFill="1" applyBorder="1" applyAlignment="1" applyProtection="1">
      <alignment horizontal="left" vertical="center" wrapText="1"/>
    </xf>
    <xf numFmtId="0" fontId="7" fillId="2" borderId="43" xfId="0" applyNumberFormat="1" applyFont="1" applyFill="1" applyBorder="1" applyAlignment="1" applyProtection="1">
      <alignment horizontal="left" vertical="center" wrapText="1"/>
    </xf>
    <xf numFmtId="0" fontId="22" fillId="7" borderId="27" xfId="0" applyNumberFormat="1" applyFont="1" applyFill="1" applyBorder="1" applyAlignment="1" applyProtection="1">
      <alignment horizontal="left" vertical="center" wrapText="1"/>
    </xf>
    <xf numFmtId="0" fontId="22" fillId="7" borderId="29" xfId="0" applyNumberFormat="1" applyFont="1" applyFill="1" applyBorder="1" applyAlignment="1" applyProtection="1">
      <alignment horizontal="left" vertical="center" wrapText="1"/>
    </xf>
    <xf numFmtId="0" fontId="22" fillId="7" borderId="28" xfId="0" applyNumberFormat="1" applyFont="1" applyFill="1" applyBorder="1" applyAlignment="1" applyProtection="1">
      <alignment horizontal="left" vertical="center" wrapText="1"/>
    </xf>
    <xf numFmtId="0" fontId="7" fillId="2" borderId="32" xfId="0" applyNumberFormat="1" applyFont="1" applyFill="1" applyBorder="1" applyAlignment="1" applyProtection="1">
      <alignment horizontal="left" vertical="center" wrapText="1"/>
    </xf>
    <xf numFmtId="0" fontId="7" fillId="2" borderId="20" xfId="0" applyNumberFormat="1" applyFont="1" applyFill="1" applyBorder="1" applyAlignment="1" applyProtection="1">
      <alignment horizontal="left" vertical="center" wrapText="1"/>
    </xf>
    <xf numFmtId="0" fontId="7" fillId="2" borderId="40" xfId="0" applyNumberFormat="1" applyFont="1" applyFill="1" applyBorder="1" applyAlignment="1" applyProtection="1">
      <alignment horizontal="left" vertical="center" wrapText="1"/>
    </xf>
    <xf numFmtId="0" fontId="7" fillId="2" borderId="29" xfId="0" applyNumberFormat="1" applyFont="1" applyFill="1" applyBorder="1" applyAlignment="1" applyProtection="1">
      <alignment horizontal="left" vertical="center" wrapText="1"/>
    </xf>
    <xf numFmtId="0" fontId="7" fillId="2" borderId="37" xfId="0" applyNumberFormat="1" applyFont="1" applyFill="1" applyBorder="1" applyAlignment="1" applyProtection="1">
      <alignment horizontal="left" vertical="center" wrapText="1"/>
    </xf>
    <xf numFmtId="0" fontId="7" fillId="2" borderId="39" xfId="0" applyNumberFormat="1" applyFont="1" applyFill="1" applyBorder="1" applyAlignment="1" applyProtection="1">
      <alignment horizontal="left" vertical="center" wrapText="1"/>
    </xf>
    <xf numFmtId="0" fontId="7" fillId="2" borderId="27" xfId="0" applyNumberFormat="1" applyFont="1" applyFill="1" applyBorder="1" applyAlignment="1" applyProtection="1">
      <alignment horizontal="left" vertical="center" wrapText="1"/>
    </xf>
    <xf numFmtId="0" fontId="7" fillId="9" borderId="33" xfId="0" applyNumberFormat="1" applyFont="1" applyFill="1" applyBorder="1" applyAlignment="1" applyProtection="1">
      <alignment horizontal="left" vertical="center" wrapText="1"/>
    </xf>
    <xf numFmtId="0" fontId="7" fillId="9" borderId="34" xfId="0" applyNumberFormat="1" applyFont="1" applyFill="1" applyBorder="1" applyAlignment="1" applyProtection="1">
      <alignment horizontal="left" vertical="center" wrapText="1"/>
    </xf>
    <xf numFmtId="0" fontId="7" fillId="9" borderId="35" xfId="0" applyNumberFormat="1" applyFont="1" applyFill="1" applyBorder="1" applyAlignment="1" applyProtection="1">
      <alignment horizontal="left" vertical="center" wrapText="1"/>
    </xf>
    <xf numFmtId="0" fontId="7" fillId="2" borderId="70" xfId="0" applyNumberFormat="1" applyFont="1" applyFill="1" applyBorder="1" applyAlignment="1" applyProtection="1">
      <alignment horizontal="left" vertical="center" wrapText="1"/>
    </xf>
    <xf numFmtId="0" fontId="23" fillId="9" borderId="77" xfId="0" applyNumberFormat="1" applyFont="1" applyFill="1" applyBorder="1" applyAlignment="1" applyProtection="1">
      <alignment horizontal="left" vertical="center" wrapText="1"/>
    </xf>
    <xf numFmtId="0" fontId="7" fillId="2" borderId="77" xfId="0" applyNumberFormat="1" applyFont="1" applyFill="1" applyBorder="1" applyAlignment="1" applyProtection="1">
      <alignment horizontal="left" vertical="center" wrapText="1"/>
    </xf>
    <xf numFmtId="0" fontId="7" fillId="2" borderId="78" xfId="0" applyNumberFormat="1" applyFont="1" applyFill="1" applyBorder="1" applyAlignment="1" applyProtection="1">
      <alignment horizontal="left" vertical="center" wrapText="1"/>
    </xf>
    <xf numFmtId="0" fontId="7" fillId="2" borderId="79" xfId="0" applyNumberFormat="1" applyFont="1" applyFill="1" applyBorder="1" applyAlignment="1" applyProtection="1">
      <alignment horizontal="left" vertical="center" wrapText="1"/>
    </xf>
    <xf numFmtId="0" fontId="8" fillId="8" borderId="80" xfId="0" applyNumberFormat="1" applyFont="1" applyFill="1" applyBorder="1" applyAlignment="1" applyProtection="1">
      <alignment horizontal="left" vertical="center" wrapText="1"/>
    </xf>
    <xf numFmtId="0" fontId="8" fillId="8" borderId="29" xfId="0" applyNumberFormat="1" applyFont="1" applyFill="1" applyBorder="1" applyAlignment="1" applyProtection="1">
      <alignment horizontal="left" vertical="center" wrapText="1"/>
    </xf>
    <xf numFmtId="0" fontId="8" fillId="8" borderId="28" xfId="0" applyNumberFormat="1" applyFont="1" applyFill="1" applyBorder="1" applyAlignment="1" applyProtection="1">
      <alignment horizontal="left" vertical="center" wrapText="1"/>
    </xf>
    <xf numFmtId="0" fontId="7" fillId="2" borderId="64" xfId="0" applyNumberFormat="1" applyFont="1" applyFill="1" applyBorder="1" applyAlignment="1" applyProtection="1">
      <alignment horizontal="left" vertical="center" wrapText="1"/>
    </xf>
    <xf numFmtId="0" fontId="7" fillId="2" borderId="83" xfId="0" applyNumberFormat="1" applyFont="1" applyFill="1" applyBorder="1" applyAlignment="1" applyProtection="1">
      <alignment horizontal="left" vertical="center" wrapText="1"/>
    </xf>
    <xf numFmtId="0" fontId="23" fillId="9" borderId="80" xfId="0" applyNumberFormat="1" applyFont="1" applyFill="1" applyBorder="1" applyAlignment="1" applyProtection="1">
      <alignment horizontal="left" vertical="center" wrapText="1"/>
    </xf>
    <xf numFmtId="0" fontId="14" fillId="5" borderId="2" xfId="0" quotePrefix="1" applyFont="1" applyFill="1" applyBorder="1" applyAlignment="1">
      <alignment horizontal="left" vertical="center" wrapText="1"/>
    </xf>
    <xf numFmtId="0" fontId="14" fillId="5" borderId="4" xfId="0" quotePrefix="1" applyFont="1" applyFill="1" applyBorder="1" applyAlignment="1">
      <alignment horizontal="left" vertical="center" wrapText="1"/>
    </xf>
    <xf numFmtId="0" fontId="17" fillId="5" borderId="2" xfId="0" quotePrefix="1" applyFont="1" applyFill="1" applyBorder="1" applyAlignment="1">
      <alignment horizontal="left" vertical="center" wrapText="1"/>
    </xf>
    <xf numFmtId="0" fontId="17" fillId="5" borderId="4" xfId="0" quotePrefix="1" applyFont="1" applyFill="1" applyBorder="1" applyAlignment="1">
      <alignment horizontal="left" vertical="center" wrapText="1"/>
    </xf>
    <xf numFmtId="0" fontId="17" fillId="6" borderId="2" xfId="0" quotePrefix="1" applyFont="1" applyFill="1" applyBorder="1" applyAlignment="1">
      <alignment horizontal="left" vertical="center"/>
    </xf>
    <xf numFmtId="0" fontId="17" fillId="6" borderId="4" xfId="0" quotePrefix="1" applyFont="1" applyFill="1" applyBorder="1" applyAlignment="1">
      <alignment horizontal="left" vertical="center"/>
    </xf>
    <xf numFmtId="0" fontId="14" fillId="5" borderId="2" xfId="0" quotePrefix="1" applyFont="1" applyFill="1" applyBorder="1" applyAlignment="1">
      <alignment horizontal="left" vertical="center"/>
    </xf>
    <xf numFmtId="0" fontId="14" fillId="5" borderId="4" xfId="0" quotePrefix="1" applyFont="1" applyFill="1" applyBorder="1" applyAlignment="1">
      <alignment horizontal="left" vertical="center"/>
    </xf>
    <xf numFmtId="0" fontId="14" fillId="4" borderId="2" xfId="0" quotePrefix="1" applyFont="1" applyFill="1" applyBorder="1" applyAlignment="1">
      <alignment horizontal="left" vertical="center" wrapText="1"/>
    </xf>
    <xf numFmtId="0" fontId="14" fillId="4" borderId="4" xfId="0" quotePrefix="1" applyFont="1" applyFill="1" applyBorder="1" applyAlignment="1">
      <alignment horizontal="left" vertical="center" wrapText="1"/>
    </xf>
    <xf numFmtId="0" fontId="11" fillId="3" borderId="15" xfId="0" quotePrefix="1" applyFont="1" applyFill="1" applyBorder="1" applyAlignment="1">
      <alignment horizontal="center" vertical="center"/>
    </xf>
    <xf numFmtId="0" fontId="11" fillId="3" borderId="16" xfId="0" quotePrefix="1" applyFont="1" applyFill="1" applyBorder="1" applyAlignment="1">
      <alignment horizontal="center" vertical="center"/>
    </xf>
    <xf numFmtId="0" fontId="11" fillId="3" borderId="17" xfId="0" quotePrefix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0" fontId="7" fillId="2" borderId="78" xfId="4" applyNumberFormat="1" applyFont="1" applyFill="1" applyBorder="1" applyAlignment="1" applyProtection="1">
      <alignment horizontal="left" vertical="center" wrapText="1"/>
    </xf>
    <xf numFmtId="0" fontId="7" fillId="2" borderId="79" xfId="4" applyNumberFormat="1" applyFont="1" applyFill="1" applyBorder="1" applyAlignment="1" applyProtection="1">
      <alignment horizontal="left" vertical="center" wrapText="1"/>
    </xf>
    <xf numFmtId="0" fontId="7" fillId="2" borderId="64" xfId="4" applyNumberFormat="1" applyFont="1" applyFill="1" applyBorder="1" applyAlignment="1" applyProtection="1">
      <alignment horizontal="left" vertical="center" wrapText="1"/>
    </xf>
    <xf numFmtId="0" fontId="7" fillId="2" borderId="0" xfId="4" applyNumberFormat="1" applyFont="1" applyFill="1" applyBorder="1" applyAlignment="1" applyProtection="1">
      <alignment horizontal="left" vertical="center" wrapText="1"/>
    </xf>
    <xf numFmtId="0" fontId="7" fillId="2" borderId="69" xfId="4" applyNumberFormat="1" applyFont="1" applyFill="1" applyBorder="1" applyAlignment="1" applyProtection="1">
      <alignment horizontal="left" vertical="center" wrapText="1"/>
    </xf>
    <xf numFmtId="0" fontId="7" fillId="2" borderId="70" xfId="4" applyNumberFormat="1" applyFont="1" applyFill="1" applyBorder="1" applyAlignment="1" applyProtection="1">
      <alignment horizontal="left" vertical="center" wrapText="1"/>
    </xf>
    <xf numFmtId="0" fontId="7" fillId="2" borderId="33" xfId="4" applyNumberFormat="1" applyFont="1" applyFill="1" applyBorder="1" applyAlignment="1" applyProtection="1">
      <alignment horizontal="left" vertical="center" wrapText="1"/>
    </xf>
    <xf numFmtId="0" fontId="7" fillId="2" borderId="77" xfId="4" applyNumberFormat="1" applyFont="1" applyFill="1" applyBorder="1" applyAlignment="1" applyProtection="1">
      <alignment horizontal="left" vertical="center" wrapText="1"/>
    </xf>
    <xf numFmtId="0" fontId="8" fillId="8" borderId="33" xfId="4" applyNumberFormat="1" applyFont="1" applyFill="1" applyBorder="1" applyAlignment="1" applyProtection="1">
      <alignment horizontal="left" vertical="center" wrapText="1"/>
    </xf>
    <xf numFmtId="0" fontId="8" fillId="8" borderId="34" xfId="4" applyNumberFormat="1" applyFont="1" applyFill="1" applyBorder="1" applyAlignment="1" applyProtection="1">
      <alignment horizontal="left" vertical="center" wrapText="1"/>
    </xf>
    <xf numFmtId="0" fontId="7" fillId="2" borderId="36" xfId="4" applyNumberFormat="1" applyFont="1" applyFill="1" applyBorder="1" applyAlignment="1" applyProtection="1">
      <alignment horizontal="left" vertical="center" wrapText="1"/>
    </xf>
    <xf numFmtId="0" fontId="7" fillId="2" borderId="29" xfId="4" applyNumberFormat="1" applyFont="1" applyFill="1" applyBorder="1" applyAlignment="1" applyProtection="1">
      <alignment horizontal="left" vertical="center" wrapText="1"/>
    </xf>
    <xf numFmtId="0" fontId="23" fillId="9" borderId="33" xfId="4" applyNumberFormat="1" applyFont="1" applyFill="1" applyBorder="1" applyAlignment="1" applyProtection="1">
      <alignment horizontal="left" vertical="center" wrapText="1"/>
    </xf>
    <xf numFmtId="0" fontId="23" fillId="9" borderId="34" xfId="4" applyNumberFormat="1" applyFont="1" applyFill="1" applyBorder="1" applyAlignment="1" applyProtection="1">
      <alignment horizontal="left" vertical="center" wrapText="1"/>
    </xf>
    <xf numFmtId="0" fontId="8" fillId="7" borderId="75" xfId="4" applyNumberFormat="1" applyFont="1" applyFill="1" applyBorder="1" applyAlignment="1" applyProtection="1">
      <alignment horizontal="left" vertical="center" wrapText="1"/>
    </xf>
    <xf numFmtId="0" fontId="8" fillId="7" borderId="34" xfId="4" applyNumberFormat="1" applyFont="1" applyFill="1" applyBorder="1" applyAlignment="1" applyProtection="1">
      <alignment horizontal="left" vertical="center" wrapText="1"/>
    </xf>
    <xf numFmtId="0" fontId="23" fillId="9" borderId="77" xfId="4" applyNumberFormat="1" applyFont="1" applyFill="1" applyBorder="1" applyAlignment="1" applyProtection="1">
      <alignment horizontal="left" vertical="center" wrapText="1"/>
    </xf>
    <xf numFmtId="0" fontId="8" fillId="8" borderId="80" xfId="4" applyNumberFormat="1" applyFont="1" applyFill="1" applyBorder="1" applyAlignment="1" applyProtection="1">
      <alignment horizontal="left" vertical="center" wrapText="1"/>
    </xf>
    <xf numFmtId="0" fontId="8" fillId="8" borderId="29" xfId="4" applyNumberFormat="1" applyFont="1" applyFill="1" applyBorder="1" applyAlignment="1" applyProtection="1">
      <alignment horizontal="left" vertical="center" wrapText="1"/>
    </xf>
    <xf numFmtId="0" fontId="33" fillId="9" borderId="33" xfId="4" applyNumberFormat="1" applyFont="1" applyFill="1" applyBorder="1" applyAlignment="1" applyProtection="1">
      <alignment horizontal="left" vertical="center" wrapText="1"/>
    </xf>
    <xf numFmtId="0" fontId="33" fillId="9" borderId="34" xfId="4" applyNumberFormat="1" applyFont="1" applyFill="1" applyBorder="1" applyAlignment="1" applyProtection="1">
      <alignment horizontal="left" vertical="center" wrapText="1"/>
    </xf>
    <xf numFmtId="0" fontId="7" fillId="9" borderId="33" xfId="4" applyNumberFormat="1" applyFont="1" applyFill="1" applyBorder="1" applyAlignment="1" applyProtection="1">
      <alignment horizontal="left" vertical="center" wrapText="1"/>
    </xf>
    <xf numFmtId="0" fontId="7" fillId="9" borderId="34" xfId="4" applyNumberFormat="1" applyFont="1" applyFill="1" applyBorder="1" applyAlignment="1" applyProtection="1">
      <alignment horizontal="left" vertical="center" wrapText="1"/>
    </xf>
    <xf numFmtId="0" fontId="7" fillId="9" borderId="77" xfId="4" applyNumberFormat="1" applyFont="1" applyFill="1" applyBorder="1" applyAlignment="1" applyProtection="1">
      <alignment horizontal="left" vertical="center" wrapText="1"/>
    </xf>
    <xf numFmtId="0" fontId="7" fillId="2" borderId="83" xfId="4" applyNumberFormat="1" applyFont="1" applyFill="1" applyBorder="1" applyAlignment="1" applyProtection="1">
      <alignment horizontal="left" vertical="center" wrapText="1"/>
    </xf>
    <xf numFmtId="0" fontId="8" fillId="7" borderId="72" xfId="4" applyNumberFormat="1" applyFont="1" applyFill="1" applyBorder="1" applyAlignment="1" applyProtection="1">
      <alignment horizontal="left" vertical="center" wrapText="1"/>
    </xf>
    <xf numFmtId="0" fontId="8" fillId="7" borderId="29" xfId="4" applyNumberFormat="1" applyFont="1" applyFill="1" applyBorder="1" applyAlignment="1" applyProtection="1">
      <alignment horizontal="left" vertical="center" wrapText="1"/>
    </xf>
    <xf numFmtId="0" fontId="8" fillId="8" borderId="77" xfId="4" applyNumberFormat="1" applyFont="1" applyFill="1" applyBorder="1" applyAlignment="1" applyProtection="1">
      <alignment horizontal="left" vertical="center" wrapText="1"/>
    </xf>
    <xf numFmtId="0" fontId="7" fillId="2" borderId="80" xfId="4" applyNumberFormat="1" applyFont="1" applyFill="1" applyBorder="1" applyAlignment="1" applyProtection="1">
      <alignment horizontal="left" vertical="center" wrapText="1"/>
    </xf>
    <xf numFmtId="0" fontId="7" fillId="2" borderId="28" xfId="4" applyNumberFormat="1" applyFont="1" applyFill="1" applyBorder="1" applyAlignment="1" applyProtection="1">
      <alignment horizontal="left" vertical="center" wrapText="1"/>
    </xf>
    <xf numFmtId="2" fontId="7" fillId="0" borderId="64" xfId="5" applyNumberFormat="1" applyFont="1" applyFill="1" applyBorder="1" applyAlignment="1" applyProtection="1">
      <alignment horizontal="center" vertical="center"/>
      <protection locked="0"/>
    </xf>
    <xf numFmtId="2" fontId="7" fillId="0" borderId="0" xfId="5" applyNumberFormat="1" applyFont="1" applyFill="1" applyBorder="1" applyAlignment="1" applyProtection="1">
      <alignment horizontal="center" vertical="center"/>
      <protection locked="0"/>
    </xf>
    <xf numFmtId="0" fontId="31" fillId="2" borderId="83" xfId="3" applyFont="1" applyFill="1" applyBorder="1" applyAlignment="1">
      <alignment horizontal="center" vertical="center" wrapText="1"/>
    </xf>
    <xf numFmtId="0" fontId="31" fillId="2" borderId="1" xfId="3" applyFont="1" applyFill="1" applyBorder="1" applyAlignment="1">
      <alignment horizontal="center" vertical="center" wrapText="1"/>
    </xf>
    <xf numFmtId="2" fontId="7" fillId="0" borderId="54" xfId="5" applyNumberFormat="1" applyFont="1" applyFill="1" applyBorder="1" applyAlignment="1" applyProtection="1">
      <alignment horizontal="center" vertical="center"/>
      <protection locked="0"/>
    </xf>
    <xf numFmtId="2" fontId="7" fillId="0" borderId="71" xfId="5" applyNumberFormat="1" applyFont="1" applyFill="1" applyBorder="1" applyAlignment="1" applyProtection="1">
      <alignment horizontal="center" vertical="center"/>
      <protection locked="0"/>
    </xf>
    <xf numFmtId="0" fontId="35" fillId="0" borderId="0" xfId="4" applyFont="1" applyAlignment="1">
      <alignment horizontal="center" vertical="center"/>
    </xf>
    <xf numFmtId="0" fontId="26" fillId="0" borderId="0" xfId="4" applyFont="1" applyFill="1" applyAlignment="1">
      <alignment horizontal="center"/>
    </xf>
    <xf numFmtId="0" fontId="8" fillId="0" borderId="46" xfId="4" applyNumberFormat="1" applyFont="1" applyFill="1" applyBorder="1" applyAlignment="1" applyProtection="1">
      <alignment horizontal="center" vertical="center" wrapText="1"/>
    </xf>
    <xf numFmtId="0" fontId="8" fillId="0" borderId="47" xfId="4" applyNumberFormat="1" applyFont="1" applyFill="1" applyBorder="1" applyAlignment="1" applyProtection="1">
      <alignment horizontal="center" vertical="center" wrapText="1"/>
    </xf>
    <xf numFmtId="0" fontId="8" fillId="0" borderId="48" xfId="4" applyNumberFormat="1" applyFont="1" applyFill="1" applyBorder="1" applyAlignment="1" applyProtection="1">
      <alignment horizontal="center" vertical="center" wrapText="1"/>
    </xf>
    <xf numFmtId="0" fontId="9" fillId="0" borderId="51" xfId="4" applyNumberFormat="1" applyFont="1" applyFill="1" applyBorder="1" applyAlignment="1" applyProtection="1">
      <alignment horizontal="center" vertical="center" wrapText="1"/>
    </xf>
    <xf numFmtId="0" fontId="9" fillId="0" borderId="52" xfId="4" applyNumberFormat="1" applyFont="1" applyFill="1" applyBorder="1" applyAlignment="1" applyProtection="1">
      <alignment horizontal="center" vertical="center" wrapText="1"/>
    </xf>
    <xf numFmtId="0" fontId="9" fillId="0" borderId="53" xfId="4" applyNumberFormat="1" applyFont="1" applyFill="1" applyBorder="1" applyAlignment="1" applyProtection="1">
      <alignment horizontal="center" vertical="center" wrapText="1"/>
    </xf>
    <xf numFmtId="0" fontId="27" fillId="10" borderId="56" xfId="4" applyFont="1" applyFill="1" applyBorder="1" applyAlignment="1">
      <alignment horizontal="center" vertical="center"/>
    </xf>
    <xf numFmtId="0" fontId="27" fillId="10" borderId="57" xfId="4" applyFont="1" applyFill="1" applyBorder="1" applyAlignment="1">
      <alignment horizontal="center" vertical="center"/>
    </xf>
    <xf numFmtId="0" fontId="27" fillId="10" borderId="58" xfId="4" applyFont="1" applyFill="1" applyBorder="1" applyAlignment="1">
      <alignment horizontal="center" vertical="center"/>
    </xf>
    <xf numFmtId="0" fontId="43" fillId="0" borderId="56" xfId="6" applyFont="1" applyBorder="1" applyAlignment="1">
      <alignment horizontal="center"/>
    </xf>
    <xf numFmtId="0" fontId="43" fillId="0" borderId="57" xfId="6" applyFont="1" applyBorder="1" applyAlignment="1">
      <alignment horizontal="center"/>
    </xf>
    <xf numFmtId="0" fontId="43" fillId="0" borderId="58" xfId="6" applyFont="1" applyBorder="1" applyAlignment="1">
      <alignment horizontal="center"/>
    </xf>
    <xf numFmtId="0" fontId="53" fillId="0" borderId="0" xfId="6" applyFont="1" applyBorder="1" applyAlignment="1">
      <alignment horizontal="left"/>
    </xf>
    <xf numFmtId="0" fontId="42" fillId="0" borderId="0" xfId="6" applyFont="1" applyBorder="1" applyAlignment="1">
      <alignment horizontal="left"/>
    </xf>
    <xf numFmtId="0" fontId="37" fillId="0" borderId="0" xfId="6" applyFont="1" applyAlignment="1">
      <alignment horizontal="right"/>
    </xf>
    <xf numFmtId="0" fontId="38" fillId="0" borderId="0" xfId="6" applyFont="1" applyAlignment="1">
      <alignment horizontal="center"/>
    </xf>
    <xf numFmtId="0" fontId="39" fillId="0" borderId="0" xfId="6" applyFont="1" applyAlignment="1">
      <alignment horizontal="center"/>
    </xf>
    <xf numFmtId="0" fontId="41" fillId="0" borderId="0" xfId="6" applyFont="1" applyAlignment="1">
      <alignment horizontal="center"/>
    </xf>
    <xf numFmtId="0" fontId="43" fillId="0" borderId="0" xfId="6" applyFont="1" applyAlignment="1">
      <alignment horizontal="right"/>
    </xf>
    <xf numFmtId="0" fontId="64" fillId="0" borderId="0" xfId="6" applyFont="1" applyFill="1" applyAlignment="1">
      <alignment horizontal="center" wrapText="1"/>
    </xf>
    <xf numFmtId="0" fontId="65" fillId="0" borderId="0" xfId="6" applyFont="1" applyAlignment="1">
      <alignment horizontal="center" vertical="center" wrapText="1"/>
    </xf>
    <xf numFmtId="0" fontId="46" fillId="0" borderId="94" xfId="6" quotePrefix="1" applyFont="1" applyFill="1" applyBorder="1" applyAlignment="1">
      <alignment vertical="center" wrapText="1"/>
    </xf>
    <xf numFmtId="0" fontId="46" fillId="0" borderId="95" xfId="6" quotePrefix="1" applyFont="1" applyFill="1" applyBorder="1" applyAlignment="1">
      <alignment vertical="center" wrapText="1"/>
    </xf>
    <xf numFmtId="0" fontId="46" fillId="0" borderId="96" xfId="6" quotePrefix="1" applyFont="1" applyFill="1" applyBorder="1" applyAlignment="1">
      <alignment vertical="center" wrapText="1"/>
    </xf>
    <xf numFmtId="0" fontId="7" fillId="5" borderId="33" xfId="4" applyNumberFormat="1" applyFont="1" applyFill="1" applyBorder="1" applyAlignment="1" applyProtection="1">
      <alignment vertical="center" wrapText="1"/>
    </xf>
    <xf numFmtId="0" fontId="7" fillId="5" borderId="34" xfId="4" applyNumberFormat="1" applyFont="1" applyFill="1" applyBorder="1" applyAlignment="1" applyProtection="1">
      <alignment vertical="center" wrapText="1"/>
    </xf>
    <xf numFmtId="0" fontId="8" fillId="33" borderId="75" xfId="4" applyNumberFormat="1" applyFont="1" applyFill="1" applyBorder="1" applyAlignment="1" applyProtection="1">
      <alignment vertical="center" wrapText="1"/>
    </xf>
    <xf numFmtId="0" fontId="8" fillId="33" borderId="34" xfId="4" applyNumberFormat="1" applyFont="1" applyFill="1" applyBorder="1" applyAlignment="1" applyProtection="1">
      <alignment vertical="center" wrapText="1"/>
    </xf>
    <xf numFmtId="0" fontId="7" fillId="2" borderId="32" xfId="4" applyNumberFormat="1" applyFont="1" applyFill="1" applyBorder="1" applyAlignment="1" applyProtection="1">
      <alignment vertical="center" wrapText="1"/>
    </xf>
    <xf numFmtId="0" fontId="7" fillId="2" borderId="64" xfId="4" applyNumberFormat="1" applyFont="1" applyFill="1" applyBorder="1" applyAlignment="1" applyProtection="1">
      <alignment vertical="center" wrapText="1"/>
    </xf>
    <xf numFmtId="0" fontId="7" fillId="2" borderId="83" xfId="4" applyNumberFormat="1" applyFont="1" applyFill="1" applyBorder="1" applyAlignment="1" applyProtection="1">
      <alignment vertical="center" wrapText="1"/>
    </xf>
    <xf numFmtId="0" fontId="8" fillId="34" borderId="33" xfId="4" applyNumberFormat="1" applyFont="1" applyFill="1" applyBorder="1" applyAlignment="1" applyProtection="1">
      <alignment vertical="center" wrapText="1"/>
    </xf>
    <xf numFmtId="0" fontId="8" fillId="34" borderId="34" xfId="4" applyNumberFormat="1" applyFont="1" applyFill="1" applyBorder="1" applyAlignment="1" applyProtection="1">
      <alignment vertical="center" wrapText="1"/>
    </xf>
    <xf numFmtId="0" fontId="7" fillId="5" borderId="78" xfId="4" applyNumberFormat="1" applyFont="1" applyFill="1" applyBorder="1" applyAlignment="1" applyProtection="1">
      <alignment vertical="center" wrapText="1"/>
    </xf>
    <xf numFmtId="0" fontId="7" fillId="5" borderId="131" xfId="4" applyNumberFormat="1" applyFont="1" applyFill="1" applyBorder="1" applyAlignment="1" applyProtection="1">
      <alignment vertical="center" wrapText="1"/>
    </xf>
    <xf numFmtId="0" fontId="77" fillId="32" borderId="119" xfId="4" applyFont="1" applyFill="1" applyBorder="1" applyAlignment="1">
      <alignment vertical="center" wrapText="1"/>
    </xf>
    <xf numFmtId="0" fontId="77" fillId="32" borderId="120" xfId="4" applyFont="1" applyFill="1" applyBorder="1" applyAlignment="1">
      <alignment vertical="center" wrapText="1"/>
    </xf>
    <xf numFmtId="0" fontId="8" fillId="33" borderId="72" xfId="4" applyNumberFormat="1" applyFont="1" applyFill="1" applyBorder="1" applyAlignment="1" applyProtection="1">
      <alignment vertical="center" wrapText="1"/>
    </xf>
    <xf numFmtId="0" fontId="8" fillId="33" borderId="29" xfId="4" applyNumberFormat="1" applyFont="1" applyFill="1" applyBorder="1" applyAlignment="1" applyProtection="1">
      <alignment vertical="center" wrapText="1"/>
    </xf>
    <xf numFmtId="0" fontId="7" fillId="0" borderId="33" xfId="4" applyNumberFormat="1" applyFont="1" applyFill="1" applyBorder="1" applyAlignment="1" applyProtection="1">
      <alignment vertical="center" wrapText="1"/>
    </xf>
    <xf numFmtId="0" fontId="7" fillId="0" borderId="34" xfId="4" applyNumberFormat="1" applyFont="1" applyFill="1" applyBorder="1" applyAlignment="1" applyProtection="1">
      <alignment vertical="center" wrapText="1"/>
    </xf>
    <xf numFmtId="0" fontId="7" fillId="0" borderId="78" xfId="4" applyNumberFormat="1" applyFont="1" applyFill="1" applyBorder="1" applyAlignment="1" applyProtection="1">
      <alignment vertical="center" wrapText="1"/>
    </xf>
    <xf numFmtId="0" fontId="7" fillId="0" borderId="131" xfId="4" applyNumberFormat="1" applyFont="1" applyFill="1" applyBorder="1" applyAlignment="1" applyProtection="1">
      <alignment vertical="center" wrapText="1"/>
    </xf>
    <xf numFmtId="0" fontId="7" fillId="2" borderId="0" xfId="4" applyNumberFormat="1" applyFont="1" applyFill="1" applyBorder="1" applyAlignment="1" applyProtection="1">
      <alignment vertical="center" wrapText="1"/>
    </xf>
    <xf numFmtId="0" fontId="7" fillId="2" borderId="37" xfId="4" applyNumberFormat="1" applyFont="1" applyFill="1" applyBorder="1" applyAlignment="1" applyProtection="1">
      <alignment vertical="center" wrapText="1"/>
    </xf>
    <xf numFmtId="0" fontId="7" fillId="2" borderId="38" xfId="4" applyNumberFormat="1" applyFont="1" applyFill="1" applyBorder="1" applyAlignment="1" applyProtection="1">
      <alignment vertical="center" wrapText="1"/>
    </xf>
    <xf numFmtId="0" fontId="7" fillId="2" borderId="72" xfId="4" applyNumberFormat="1" applyFont="1" applyFill="1" applyBorder="1" applyAlignment="1" applyProtection="1">
      <alignment vertical="center" wrapText="1"/>
    </xf>
    <xf numFmtId="0" fontId="7" fillId="2" borderId="39" xfId="4" applyNumberFormat="1" applyFont="1" applyFill="1" applyBorder="1" applyAlignment="1" applyProtection="1">
      <alignment vertical="center" wrapText="1"/>
    </xf>
    <xf numFmtId="0" fontId="7" fillId="0" borderId="77" xfId="4" applyNumberFormat="1" applyFont="1" applyFill="1" applyBorder="1" applyAlignment="1" applyProtection="1">
      <alignment vertical="center" wrapText="1"/>
    </xf>
    <xf numFmtId="0" fontId="7" fillId="0" borderId="80" xfId="4" applyNumberFormat="1" applyFont="1" applyFill="1" applyBorder="1" applyAlignment="1" applyProtection="1">
      <alignment vertical="center" wrapText="1"/>
    </xf>
    <xf numFmtId="0" fontId="7" fillId="0" borderId="29" xfId="4" applyNumberFormat="1" applyFont="1" applyFill="1" applyBorder="1" applyAlignment="1" applyProtection="1">
      <alignment vertical="center" wrapText="1"/>
    </xf>
    <xf numFmtId="0" fontId="7" fillId="0" borderId="33" xfId="4" applyNumberFormat="1" applyFont="1" applyFill="1" applyBorder="1" applyAlignment="1" applyProtection="1">
      <alignment vertical="center"/>
    </xf>
    <xf numFmtId="0" fontId="7" fillId="0" borderId="77" xfId="4" applyNumberFormat="1" applyFont="1" applyFill="1" applyBorder="1" applyAlignment="1" applyProtection="1">
      <alignment vertical="center"/>
    </xf>
    <xf numFmtId="0" fontId="9" fillId="5" borderId="108" xfId="4" applyNumberFormat="1" applyFont="1" applyFill="1" applyBorder="1" applyAlignment="1" applyProtection="1">
      <alignment horizontal="center" vertical="center" wrapText="1"/>
    </xf>
    <xf numFmtId="0" fontId="9" fillId="5" borderId="109" xfId="4" applyNumberFormat="1" applyFont="1" applyFill="1" applyBorder="1" applyAlignment="1" applyProtection="1">
      <alignment horizontal="center" vertical="center" wrapText="1"/>
    </xf>
    <xf numFmtId="0" fontId="9" fillId="5" borderId="110" xfId="4" applyNumberFormat="1" applyFont="1" applyFill="1" applyBorder="1" applyAlignment="1" applyProtection="1">
      <alignment horizontal="center" vertical="center" wrapText="1"/>
    </xf>
    <xf numFmtId="0" fontId="75" fillId="0" borderId="113" xfId="4" applyFont="1" applyBorder="1" applyAlignment="1">
      <alignment horizontal="center"/>
    </xf>
    <xf numFmtId="0" fontId="75" fillId="0" borderId="114" xfId="4" applyFont="1" applyBorder="1" applyAlignment="1">
      <alignment horizontal="center"/>
    </xf>
    <xf numFmtId="0" fontId="8" fillId="33" borderId="123" xfId="4" applyNumberFormat="1" applyFont="1" applyFill="1" applyBorder="1" applyAlignment="1" applyProtection="1">
      <alignment vertical="center" wrapText="1"/>
    </xf>
    <xf numFmtId="0" fontId="8" fillId="33" borderId="124" xfId="4" applyNumberFormat="1" applyFont="1" applyFill="1" applyBorder="1" applyAlignment="1" applyProtection="1">
      <alignment vertical="center" wrapText="1"/>
    </xf>
    <xf numFmtId="0" fontId="7" fillId="0" borderId="64" xfId="4" applyNumberFormat="1" applyFont="1" applyFill="1" applyBorder="1" applyAlignment="1" applyProtection="1">
      <alignment vertical="center" wrapText="1"/>
    </xf>
    <xf numFmtId="0" fontId="65" fillId="0" borderId="0" xfId="4" applyFont="1" applyAlignment="1">
      <alignment horizontal="center"/>
    </xf>
    <xf numFmtId="0" fontId="71" fillId="0" borderId="0" xfId="4" applyFont="1" applyAlignment="1">
      <alignment horizontal="center" wrapText="1"/>
    </xf>
    <xf numFmtId="0" fontId="73" fillId="5" borderId="99" xfId="4" applyNumberFormat="1" applyFont="1" applyFill="1" applyBorder="1" applyAlignment="1" applyProtection="1">
      <alignment horizontal="center" vertical="center" wrapText="1"/>
    </xf>
    <xf numFmtId="0" fontId="73" fillId="5" borderId="100" xfId="4" applyNumberFormat="1" applyFont="1" applyFill="1" applyBorder="1" applyAlignment="1" applyProtection="1">
      <alignment horizontal="center" vertical="center" wrapText="1"/>
    </xf>
    <xf numFmtId="0" fontId="73" fillId="5" borderId="83" xfId="4" applyNumberFormat="1" applyFont="1" applyFill="1" applyBorder="1" applyAlignment="1" applyProtection="1">
      <alignment horizontal="center" vertical="center" wrapText="1"/>
    </xf>
    <xf numFmtId="0" fontId="73" fillId="5" borderId="84" xfId="4" applyNumberFormat="1" applyFont="1" applyFill="1" applyBorder="1" applyAlignment="1" applyProtection="1">
      <alignment horizontal="center" vertical="center" wrapText="1"/>
    </xf>
    <xf numFmtId="0" fontId="73" fillId="5" borderId="101" xfId="4" applyNumberFormat="1" applyFont="1" applyFill="1" applyBorder="1" applyAlignment="1" applyProtection="1">
      <alignment horizontal="center" vertical="center" wrapText="1"/>
    </xf>
    <xf numFmtId="0" fontId="73" fillId="5" borderId="70" xfId="4" applyNumberFormat="1" applyFont="1" applyFill="1" applyBorder="1" applyAlignment="1" applyProtection="1">
      <alignment horizontal="center" vertical="center" wrapText="1"/>
    </xf>
    <xf numFmtId="3" fontId="45" fillId="31" borderId="102" xfId="4" applyNumberFormat="1" applyFont="1" applyFill="1" applyBorder="1" applyAlignment="1">
      <alignment horizontal="center" vertical="center" wrapText="1"/>
    </xf>
    <xf numFmtId="0" fontId="73" fillId="5" borderId="103" xfId="4" applyNumberFormat="1" applyFont="1" applyFill="1" applyBorder="1" applyAlignment="1" applyProtection="1">
      <alignment horizontal="center" vertical="center" wrapText="1"/>
    </xf>
    <xf numFmtId="0" fontId="73" fillId="5" borderId="106" xfId="4" applyNumberFormat="1" applyFont="1" applyFill="1" applyBorder="1" applyAlignment="1" applyProtection="1">
      <alignment horizontal="center" vertical="center" wrapText="1"/>
    </xf>
    <xf numFmtId="3" fontId="45" fillId="31" borderId="104" xfId="4" applyNumberFormat="1" applyFont="1" applyFill="1" applyBorder="1" applyAlignment="1">
      <alignment horizontal="center" vertical="center" wrapText="1"/>
    </xf>
    <xf numFmtId="0" fontId="73" fillId="5" borderId="105" xfId="4" applyNumberFormat="1" applyFont="1" applyFill="1" applyBorder="1" applyAlignment="1" applyProtection="1">
      <alignment horizontal="center" vertical="center" wrapText="1"/>
    </xf>
    <xf numFmtId="0" fontId="73" fillId="5" borderId="68" xfId="4" applyNumberFormat="1" applyFont="1" applyFill="1" applyBorder="1" applyAlignment="1" applyProtection="1">
      <alignment horizontal="center" vertical="center" wrapText="1"/>
    </xf>
    <xf numFmtId="0" fontId="79" fillId="2" borderId="78" xfId="4" applyNumberFormat="1" applyFont="1" applyFill="1" applyBorder="1" applyAlignment="1" applyProtection="1">
      <alignment horizontal="left" vertical="center" wrapText="1"/>
    </xf>
    <xf numFmtId="0" fontId="79" fillId="2" borderId="131" xfId="4" applyNumberFormat="1" applyFont="1" applyFill="1" applyBorder="1" applyAlignment="1" applyProtection="1">
      <alignment horizontal="left" vertical="center" wrapText="1"/>
    </xf>
    <xf numFmtId="0" fontId="7" fillId="2" borderId="34" xfId="4" applyNumberFormat="1" applyFont="1" applyFill="1" applyBorder="1" applyAlignment="1" applyProtection="1">
      <alignment horizontal="left" vertical="center" wrapText="1"/>
    </xf>
    <xf numFmtId="0" fontId="79" fillId="2" borderId="33" xfId="4" applyNumberFormat="1" applyFont="1" applyFill="1" applyBorder="1" applyAlignment="1" applyProtection="1">
      <alignment horizontal="left" vertical="center" wrapText="1"/>
    </xf>
    <xf numFmtId="0" fontId="79" fillId="2" borderId="34" xfId="4" applyNumberFormat="1" applyFont="1" applyFill="1" applyBorder="1" applyAlignment="1" applyProtection="1">
      <alignment horizontal="left" vertical="center" wrapText="1"/>
    </xf>
    <xf numFmtId="0" fontId="79" fillId="2" borderId="142" xfId="4" applyNumberFormat="1" applyFont="1" applyFill="1" applyBorder="1" applyAlignment="1" applyProtection="1">
      <alignment horizontal="left" vertical="center" wrapText="1"/>
    </xf>
    <xf numFmtId="0" fontId="79" fillId="2" borderId="36" xfId="4" applyNumberFormat="1" applyFont="1" applyFill="1" applyBorder="1" applyAlignment="1" applyProtection="1">
      <alignment horizontal="left" vertical="center" wrapText="1"/>
    </xf>
    <xf numFmtId="0" fontId="8" fillId="36" borderId="143" xfId="4" applyNumberFormat="1" applyFont="1" applyFill="1" applyBorder="1" applyAlignment="1" applyProtection="1">
      <alignment horizontal="left" vertical="center" wrapText="1"/>
    </xf>
    <xf numFmtId="0" fontId="8" fillId="36" borderId="71" xfId="4" applyNumberFormat="1" applyFont="1" applyFill="1" applyBorder="1" applyAlignment="1" applyProtection="1">
      <alignment horizontal="left" vertical="center" wrapText="1"/>
    </xf>
    <xf numFmtId="0" fontId="8" fillId="36" borderId="13" xfId="4" applyNumberFormat="1" applyFont="1" applyFill="1" applyBorder="1" applyAlignment="1" applyProtection="1">
      <alignment horizontal="left" vertical="center" wrapText="1"/>
    </xf>
    <xf numFmtId="0" fontId="79" fillId="2" borderId="79" xfId="4" applyNumberFormat="1" applyFont="1" applyFill="1" applyBorder="1" applyAlignment="1" applyProtection="1">
      <alignment horizontal="left" vertical="center" wrapText="1"/>
    </xf>
    <xf numFmtId="0" fontId="8" fillId="36" borderId="80" xfId="4" applyNumberFormat="1" applyFont="1" applyFill="1" applyBorder="1" applyAlignment="1" applyProtection="1">
      <alignment horizontal="left" vertical="center" wrapText="1"/>
    </xf>
    <xf numFmtId="0" fontId="8" fillId="36" borderId="29" xfId="4" applyNumberFormat="1" applyFont="1" applyFill="1" applyBorder="1" applyAlignment="1" applyProtection="1">
      <alignment horizontal="left" vertical="center" wrapText="1"/>
    </xf>
    <xf numFmtId="0" fontId="8" fillId="36" borderId="28" xfId="4" applyNumberFormat="1" applyFont="1" applyFill="1" applyBorder="1" applyAlignment="1" applyProtection="1">
      <alignment horizontal="left" vertical="center" wrapText="1"/>
    </xf>
    <xf numFmtId="0" fontId="79" fillId="2" borderId="77" xfId="4" applyNumberFormat="1" applyFont="1" applyFill="1" applyBorder="1" applyAlignment="1" applyProtection="1">
      <alignment horizontal="left" vertical="center" wrapText="1"/>
    </xf>
    <xf numFmtId="0" fontId="7" fillId="9" borderId="80" xfId="4" applyNumberFormat="1" applyFont="1" applyFill="1" applyBorder="1" applyAlignment="1" applyProtection="1">
      <alignment horizontal="left" vertical="center" wrapText="1"/>
    </xf>
    <xf numFmtId="0" fontId="7" fillId="2" borderId="142" xfId="4" applyNumberFormat="1" applyFont="1" applyFill="1" applyBorder="1" applyAlignment="1" applyProtection="1">
      <alignment horizontal="left" vertical="center" wrapText="1"/>
    </xf>
    <xf numFmtId="0" fontId="79" fillId="2" borderId="64" xfId="4" applyNumberFormat="1" applyFont="1" applyFill="1" applyBorder="1" applyAlignment="1" applyProtection="1">
      <alignment horizontal="left" vertical="center" wrapText="1"/>
    </xf>
    <xf numFmtId="0" fontId="79" fillId="2" borderId="0" xfId="4" applyNumberFormat="1" applyFont="1" applyFill="1" applyBorder="1" applyAlignment="1" applyProtection="1">
      <alignment horizontal="left" vertical="center" wrapText="1"/>
    </xf>
    <xf numFmtId="0" fontId="22" fillId="35" borderId="60" xfId="4" applyNumberFormat="1" applyFont="1" applyFill="1" applyBorder="1" applyAlignment="1" applyProtection="1">
      <alignment horizontal="left" vertical="center" wrapText="1"/>
    </xf>
    <xf numFmtId="0" fontId="22" fillId="35" borderId="141" xfId="4" applyNumberFormat="1" applyFont="1" applyFill="1" applyBorder="1" applyAlignment="1" applyProtection="1">
      <alignment horizontal="left" vertical="center" wrapText="1"/>
    </xf>
    <xf numFmtId="0" fontId="29" fillId="2" borderId="137" xfId="4" applyNumberFormat="1" applyFont="1" applyFill="1" applyBorder="1" applyAlignment="1" applyProtection="1">
      <alignment horizontal="left" vertical="center" wrapText="1"/>
    </xf>
    <xf numFmtId="0" fontId="29" fillId="2" borderId="138" xfId="4" applyNumberFormat="1" applyFont="1" applyFill="1" applyBorder="1" applyAlignment="1" applyProtection="1">
      <alignment horizontal="left" vertical="center" wrapText="1"/>
    </xf>
    <xf numFmtId="0" fontId="29" fillId="2" borderId="139" xfId="4" applyNumberFormat="1" applyFont="1" applyFill="1" applyBorder="1" applyAlignment="1" applyProtection="1">
      <alignment horizontal="left" vertical="center" wrapText="1"/>
    </xf>
    <xf numFmtId="0" fontId="9" fillId="2" borderId="72" xfId="4" applyNumberFormat="1" applyFont="1" applyFill="1" applyBorder="1" applyAlignment="1" applyProtection="1">
      <alignment horizontal="center" vertical="center" wrapText="1"/>
    </xf>
    <xf numFmtId="0" fontId="9" fillId="2" borderId="29" xfId="4" applyNumberFormat="1" applyFont="1" applyFill="1" applyBorder="1" applyAlignment="1" applyProtection="1">
      <alignment horizontal="center" vertical="center" wrapText="1"/>
    </xf>
    <xf numFmtId="0" fontId="79" fillId="2" borderId="80" xfId="4" applyNumberFormat="1" applyFont="1" applyFill="1" applyBorder="1" applyAlignment="1" applyProtection="1">
      <alignment horizontal="left" vertical="center" wrapText="1"/>
    </xf>
    <xf numFmtId="0" fontId="79" fillId="2" borderId="29" xfId="4" applyNumberFormat="1" applyFont="1" applyFill="1" applyBorder="1" applyAlignment="1" applyProtection="1">
      <alignment horizontal="left" vertical="center" wrapText="1"/>
    </xf>
    <xf numFmtId="0" fontId="7" fillId="9" borderId="29" xfId="4" applyNumberFormat="1" applyFont="1" applyFill="1" applyBorder="1" applyAlignment="1" applyProtection="1">
      <alignment horizontal="left" vertical="center" wrapText="1"/>
    </xf>
    <xf numFmtId="0" fontId="7" fillId="2" borderId="134" xfId="4" applyNumberFormat="1" applyFont="1" applyFill="1" applyBorder="1" applyAlignment="1" applyProtection="1">
      <alignment horizontal="center" vertical="center" wrapText="1"/>
    </xf>
    <xf numFmtId="0" fontId="7" fillId="2" borderId="135" xfId="4" applyNumberFormat="1" applyFont="1" applyFill="1" applyBorder="1" applyAlignment="1" applyProtection="1">
      <alignment horizontal="center" vertical="center" wrapText="1"/>
    </xf>
    <xf numFmtId="0" fontId="78" fillId="2" borderId="0" xfId="4" applyNumberFormat="1" applyFont="1" applyFill="1" applyBorder="1" applyAlignment="1" applyProtection="1">
      <alignment horizontal="center" vertical="center" wrapText="1"/>
    </xf>
    <xf numFmtId="0" fontId="8" fillId="2" borderId="46" xfId="4" applyNumberFormat="1" applyFont="1" applyFill="1" applyBorder="1" applyAlignment="1" applyProtection="1">
      <alignment horizontal="center" vertical="center" wrapText="1"/>
    </xf>
    <xf numFmtId="0" fontId="8" fillId="2" borderId="47" xfId="4" applyNumberFormat="1" applyFont="1" applyFill="1" applyBorder="1" applyAlignment="1" applyProtection="1">
      <alignment horizontal="center" vertical="center" wrapText="1"/>
    </xf>
    <xf numFmtId="0" fontId="8" fillId="2" borderId="48" xfId="4" applyNumberFormat="1" applyFont="1" applyFill="1" applyBorder="1" applyAlignment="1" applyProtection="1">
      <alignment horizontal="center" vertical="center" wrapText="1"/>
    </xf>
    <xf numFmtId="0" fontId="9" fillId="2" borderId="46" xfId="4" applyNumberFormat="1" applyFont="1" applyFill="1" applyBorder="1" applyAlignment="1" applyProtection="1">
      <alignment horizontal="center" vertical="center" wrapText="1"/>
    </xf>
    <xf numFmtId="0" fontId="9" fillId="2" borderId="47" xfId="4" applyNumberFormat="1" applyFont="1" applyFill="1" applyBorder="1" applyAlignment="1" applyProtection="1">
      <alignment horizontal="center" vertical="center" wrapText="1"/>
    </xf>
    <xf numFmtId="0" fontId="9" fillId="2" borderId="48" xfId="4" applyNumberFormat="1" applyFont="1" applyFill="1" applyBorder="1" applyAlignment="1" applyProtection="1">
      <alignment horizontal="center" vertical="center" wrapText="1"/>
    </xf>
    <xf numFmtId="0" fontId="28" fillId="2" borderId="94" xfId="4" applyNumberFormat="1" applyFont="1" applyFill="1" applyBorder="1" applyAlignment="1" applyProtection="1">
      <alignment horizontal="center" vertical="center" wrapText="1"/>
    </xf>
    <xf numFmtId="0" fontId="28" fillId="2" borderId="95" xfId="4" applyNumberFormat="1" applyFont="1" applyFill="1" applyBorder="1" applyAlignment="1" applyProtection="1">
      <alignment horizontal="center" vertical="center" wrapText="1"/>
    </xf>
    <xf numFmtId="0" fontId="7" fillId="2" borderId="78" xfId="47" applyNumberFormat="1" applyFont="1" applyFill="1" applyBorder="1" applyAlignment="1" applyProtection="1">
      <alignment horizontal="left" vertical="center" wrapText="1"/>
    </xf>
    <xf numFmtId="0" fontId="7" fillId="2" borderId="131" xfId="47" applyNumberFormat="1" applyFont="1" applyFill="1" applyBorder="1" applyAlignment="1" applyProtection="1">
      <alignment horizontal="left" vertical="center" wrapText="1"/>
    </xf>
    <xf numFmtId="0" fontId="8" fillId="3" borderId="33" xfId="47" applyNumberFormat="1" applyFont="1" applyFill="1" applyBorder="1" applyAlignment="1" applyProtection="1">
      <alignment horizontal="left" vertical="center" wrapText="1"/>
    </xf>
    <xf numFmtId="0" fontId="8" fillId="3" borderId="34" xfId="47" applyNumberFormat="1" applyFont="1" applyFill="1" applyBorder="1" applyAlignment="1" applyProtection="1">
      <alignment horizontal="left" vertical="center" wrapText="1"/>
    </xf>
    <xf numFmtId="0" fontId="7" fillId="2" borderId="37" xfId="47" applyNumberFormat="1" applyFont="1" applyFill="1" applyBorder="1" applyAlignment="1" applyProtection="1">
      <alignment horizontal="left" vertical="center" wrapText="1"/>
    </xf>
    <xf numFmtId="0" fontId="7" fillId="2" borderId="39" xfId="47" applyNumberFormat="1" applyFont="1" applyFill="1" applyBorder="1" applyAlignment="1" applyProtection="1">
      <alignment horizontal="left" vertical="center" wrapText="1"/>
    </xf>
    <xf numFmtId="0" fontId="7" fillId="2" borderId="33" xfId="47" applyNumberFormat="1" applyFont="1" applyFill="1" applyBorder="1" applyAlignment="1" applyProtection="1">
      <alignment horizontal="left" vertical="center" wrapText="1"/>
    </xf>
    <xf numFmtId="0" fontId="7" fillId="2" borderId="34" xfId="47" applyNumberFormat="1" applyFont="1" applyFill="1" applyBorder="1" applyAlignment="1" applyProtection="1">
      <alignment horizontal="left" vertical="center" wrapText="1"/>
    </xf>
    <xf numFmtId="0" fontId="22" fillId="37" borderId="60" xfId="47" applyNumberFormat="1" applyFont="1" applyFill="1" applyBorder="1" applyAlignment="1" applyProtection="1">
      <alignment horizontal="left" vertical="center" wrapText="1"/>
    </xf>
    <xf numFmtId="0" fontId="22" fillId="37" borderId="141" xfId="47" applyNumberFormat="1" applyFont="1" applyFill="1" applyBorder="1" applyAlignment="1" applyProtection="1">
      <alignment horizontal="left" vertical="center" wrapText="1"/>
    </xf>
    <xf numFmtId="0" fontId="7" fillId="2" borderId="64" xfId="47" applyNumberFormat="1" applyFont="1" applyFill="1" applyBorder="1" applyAlignment="1" applyProtection="1">
      <alignment horizontal="left" vertical="center" wrapText="1"/>
    </xf>
    <xf numFmtId="0" fontId="7" fillId="2" borderId="0" xfId="47" applyNumberFormat="1" applyFont="1" applyFill="1" applyBorder="1" applyAlignment="1" applyProtection="1">
      <alignment horizontal="left" vertical="center" wrapText="1"/>
    </xf>
    <xf numFmtId="0" fontId="81" fillId="2" borderId="0" xfId="47" applyNumberFormat="1" applyFont="1" applyFill="1" applyBorder="1" applyAlignment="1" applyProtection="1">
      <alignment horizontal="center" vertical="center" wrapText="1"/>
    </xf>
    <xf numFmtId="0" fontId="8" fillId="2" borderId="46" xfId="47" applyNumberFormat="1" applyFont="1" applyFill="1" applyBorder="1" applyAlignment="1" applyProtection="1">
      <alignment horizontal="center" vertical="center" wrapText="1"/>
    </xf>
    <xf numFmtId="0" fontId="8" fillId="2" borderId="47" xfId="47" applyNumberFormat="1" applyFont="1" applyFill="1" applyBorder="1" applyAlignment="1" applyProtection="1">
      <alignment horizontal="center" vertical="center" wrapText="1"/>
    </xf>
    <xf numFmtId="0" fontId="8" fillId="2" borderId="48" xfId="47" applyNumberFormat="1" applyFont="1" applyFill="1" applyBorder="1" applyAlignment="1" applyProtection="1">
      <alignment horizontal="center" vertical="center" wrapText="1"/>
    </xf>
    <xf numFmtId="0" fontId="9" fillId="5" borderId="83" xfId="47" applyNumberFormat="1" applyFont="1" applyFill="1" applyBorder="1" applyAlignment="1" applyProtection="1">
      <alignment horizontal="center" vertical="center" wrapText="1"/>
    </xf>
    <xf numFmtId="0" fontId="9" fillId="5" borderId="70" xfId="47" applyNumberFormat="1" applyFont="1" applyFill="1" applyBorder="1" applyAlignment="1" applyProtection="1">
      <alignment horizontal="center" vertical="center" wrapText="1"/>
    </xf>
    <xf numFmtId="0" fontId="28" fillId="5" borderId="119" xfId="47" applyNumberFormat="1" applyFont="1" applyFill="1" applyBorder="1" applyAlignment="1" applyProtection="1">
      <alignment horizontal="center" vertical="center" wrapText="1"/>
    </xf>
    <xf numFmtId="0" fontId="28" fillId="5" borderId="120" xfId="47" applyNumberFormat="1" applyFont="1" applyFill="1" applyBorder="1" applyAlignment="1" applyProtection="1">
      <alignment horizontal="center" vertical="center" wrapText="1"/>
    </xf>
    <xf numFmtId="0" fontId="28" fillId="5" borderId="144" xfId="47" applyNumberFormat="1" applyFont="1" applyFill="1" applyBorder="1" applyAlignment="1" applyProtection="1">
      <alignment horizontal="center" vertical="center" wrapText="1"/>
    </xf>
    <xf numFmtId="0" fontId="22" fillId="37" borderId="145" xfId="47" applyNumberFormat="1" applyFont="1" applyFill="1" applyBorder="1" applyAlignment="1" applyProtection="1">
      <alignment horizontal="left" vertical="center" wrapText="1"/>
    </xf>
    <xf numFmtId="0" fontId="22" fillId="37" borderId="59" xfId="47" applyNumberFormat="1" applyFont="1" applyFill="1" applyBorder="1" applyAlignment="1" applyProtection="1">
      <alignment horizontal="left" vertical="center" wrapText="1"/>
    </xf>
    <xf numFmtId="0" fontId="8" fillId="3" borderId="80" xfId="47" applyNumberFormat="1" applyFont="1" applyFill="1" applyBorder="1" applyAlignment="1" applyProtection="1">
      <alignment horizontal="left" vertical="center" wrapText="1"/>
    </xf>
    <xf numFmtId="0" fontId="8" fillId="3" borderId="29" xfId="47" applyNumberFormat="1" applyFont="1" applyFill="1" applyBorder="1" applyAlignment="1" applyProtection="1">
      <alignment horizontal="left" vertical="center" wrapText="1"/>
    </xf>
  </cellXfs>
  <cellStyles count="48">
    <cellStyle name="Dziesiętny" xfId="1" builtinId="3"/>
    <cellStyle name="Dziesiętny 2" xfId="7"/>
    <cellStyle name="Normalny" xfId="0" builtinId="0"/>
    <cellStyle name="Normalny 2" xfId="4"/>
    <cellStyle name="Normalny 2 2" xfId="47"/>
    <cellStyle name="Normalny 3" xfId="6"/>
    <cellStyle name="Normalny_plan wydatków na 2010 rok" xfId="5"/>
    <cellStyle name="Normalny_załączniki do uchwały" xfId="3"/>
    <cellStyle name="Procentowy" xfId="2" builtinId="5"/>
    <cellStyle name="Procentowy 2" xfId="8"/>
    <cellStyle name="SAPBEXaggData" xfId="9"/>
    <cellStyle name="SAPBEXaggDataEmph" xfId="10"/>
    <cellStyle name="SAPBEXaggItem" xfId="11"/>
    <cellStyle name="SAPBEXaggItemX" xfId="12"/>
    <cellStyle name="SAPBEXchaText" xfId="13"/>
    <cellStyle name="SAPBEXexcBad7" xfId="14"/>
    <cellStyle name="SAPBEXexcBad8" xfId="15"/>
    <cellStyle name="SAPBEXexcBad9" xfId="16"/>
    <cellStyle name="SAPBEXexcCritical4" xfId="17"/>
    <cellStyle name="SAPBEXexcCritical5" xfId="18"/>
    <cellStyle name="SAPBEXexcCritical6" xfId="19"/>
    <cellStyle name="SAPBEXexcGood1" xfId="20"/>
    <cellStyle name="SAPBEXexcGood2" xfId="21"/>
    <cellStyle name="SAPBEXexcGood3" xfId="22"/>
    <cellStyle name="SAPBEXfilterDrill" xfId="23"/>
    <cellStyle name="SAPBEXfilterItem" xfId="24"/>
    <cellStyle name="SAPBEXfilterText" xfId="25"/>
    <cellStyle name="SAPBEXformats" xfId="26"/>
    <cellStyle name="SAPBEXheaderItem" xfId="27"/>
    <cellStyle name="SAPBEXheaderText" xfId="28"/>
    <cellStyle name="SAPBEXHLevel0" xfId="29"/>
    <cellStyle name="SAPBEXHLevel0X" xfId="30"/>
    <cellStyle name="SAPBEXHLevel1" xfId="31"/>
    <cellStyle name="SAPBEXHLevel1X" xfId="32"/>
    <cellStyle name="SAPBEXHLevel2" xfId="33"/>
    <cellStyle name="SAPBEXHLevel2X" xfId="34"/>
    <cellStyle name="SAPBEXHLevel3" xfId="35"/>
    <cellStyle name="SAPBEXHLevel3X" xfId="36"/>
    <cellStyle name="SAPBEXresData" xfId="37"/>
    <cellStyle name="SAPBEXresDataEmph" xfId="38"/>
    <cellStyle name="SAPBEXresItem" xfId="39"/>
    <cellStyle name="SAPBEXresItemX" xfId="40"/>
    <cellStyle name="SAPBEXstdData" xfId="41"/>
    <cellStyle name="SAPBEXstdDataEmph" xfId="42"/>
    <cellStyle name="SAPBEXstdItem" xfId="43"/>
    <cellStyle name="SAPBEXstdItemX" xfId="44"/>
    <cellStyle name="SAPBEXtitle" xfId="45"/>
    <cellStyle name="SAPBEXundefined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8"/>
  <sheetViews>
    <sheetView tabSelected="1" view="pageBreakPreview" zoomScaleNormal="100" zoomScaleSheetLayoutView="100" workbookViewId="0">
      <selection activeCell="C366" sqref="A365:E367"/>
    </sheetView>
  </sheetViews>
  <sheetFormatPr defaultRowHeight="15" x14ac:dyDescent="0.25"/>
  <cols>
    <col min="1" max="1" width="1.85546875" customWidth="1"/>
    <col min="2" max="2" width="2.28515625" customWidth="1"/>
    <col min="3" max="3" width="2.42578125" customWidth="1"/>
    <col min="4" max="4" width="1" customWidth="1"/>
    <col min="5" max="5" width="66.7109375" customWidth="1"/>
    <col min="6" max="7" width="15.7109375" customWidth="1"/>
    <col min="8" max="8" width="14" customWidth="1"/>
    <col min="9" max="9" width="9.28515625" customWidth="1"/>
    <col min="10" max="10" width="9" customWidth="1"/>
    <col min="11" max="11" width="16" customWidth="1"/>
  </cols>
  <sheetData>
    <row r="1" spans="1:11" ht="44.1" customHeight="1" x14ac:dyDescent="0.25">
      <c r="A1" s="669" t="s">
        <v>434</v>
      </c>
      <c r="B1" s="669"/>
      <c r="C1" s="669"/>
      <c r="D1" s="669"/>
      <c r="E1" s="669"/>
      <c r="F1" s="669"/>
      <c r="G1" s="669"/>
      <c r="H1" s="669"/>
      <c r="I1" s="669"/>
      <c r="J1" s="669"/>
      <c r="K1" s="669"/>
    </row>
    <row r="2" spans="1:11" ht="24.2" customHeight="1" x14ac:dyDescent="0.25">
      <c r="A2" s="1" t="s">
        <v>0</v>
      </c>
      <c r="B2" s="1"/>
      <c r="C2" s="1"/>
      <c r="D2" s="1"/>
      <c r="E2" s="1"/>
      <c r="F2" s="2"/>
      <c r="G2" s="3"/>
      <c r="H2" s="3"/>
      <c r="I2" s="3"/>
      <c r="J2" s="4"/>
      <c r="K2" s="2"/>
    </row>
    <row r="3" spans="1:11" ht="24.2" customHeight="1" x14ac:dyDescent="0.25">
      <c r="A3" s="1"/>
      <c r="B3" s="1"/>
      <c r="C3" s="1"/>
      <c r="D3" s="1"/>
      <c r="E3" s="1"/>
      <c r="F3" s="2"/>
      <c r="G3" s="3"/>
      <c r="H3" s="3"/>
      <c r="I3" s="3"/>
      <c r="J3" s="670" t="s">
        <v>1</v>
      </c>
      <c r="K3" s="670"/>
    </row>
    <row r="4" spans="1:11" ht="24.2" customHeight="1" x14ac:dyDescent="0.25">
      <c r="A4" s="1"/>
      <c r="B4" s="1"/>
      <c r="C4" s="1"/>
      <c r="D4" s="1"/>
      <c r="E4" s="1"/>
      <c r="F4" s="2"/>
      <c r="G4" s="3"/>
      <c r="H4" s="3"/>
      <c r="I4" s="3"/>
      <c r="J4" s="4"/>
      <c r="K4" s="2"/>
    </row>
    <row r="5" spans="1:11" ht="24.2" customHeight="1" x14ac:dyDescent="0.25">
      <c r="A5" s="671" t="s">
        <v>2</v>
      </c>
      <c r="B5" s="671"/>
      <c r="C5" s="671"/>
      <c r="D5" s="671"/>
      <c r="E5" s="671"/>
      <c r="F5" s="671"/>
      <c r="G5" s="671"/>
      <c r="H5" s="671"/>
      <c r="I5" s="671"/>
      <c r="J5" s="671"/>
      <c r="K5" s="671"/>
    </row>
    <row r="6" spans="1:11" ht="24.2" customHeight="1" x14ac:dyDescent="0.25">
      <c r="A6" s="671" t="s">
        <v>3</v>
      </c>
      <c r="B6" s="671"/>
      <c r="C6" s="671"/>
      <c r="D6" s="671"/>
      <c r="E6" s="671"/>
      <c r="F6" s="671"/>
      <c r="G6" s="671"/>
      <c r="H6" s="671"/>
      <c r="I6" s="671"/>
      <c r="J6" s="671"/>
      <c r="K6" s="671"/>
    </row>
    <row r="7" spans="1:11" ht="12.95" customHeight="1" x14ac:dyDescent="0.25">
      <c r="A7" s="1"/>
      <c r="B7" s="1"/>
      <c r="C7" s="1"/>
      <c r="D7" s="1"/>
      <c r="E7" s="1"/>
      <c r="F7" s="2"/>
      <c r="G7" s="3"/>
      <c r="H7" s="3"/>
      <c r="I7" s="3"/>
      <c r="J7" s="4"/>
      <c r="K7" s="2"/>
    </row>
    <row r="8" spans="1:11" ht="12" customHeight="1" x14ac:dyDescent="0.25">
      <c r="A8" s="1"/>
      <c r="B8" s="1"/>
      <c r="C8" s="1"/>
      <c r="D8" s="1"/>
      <c r="E8" s="1"/>
      <c r="F8" s="2"/>
      <c r="G8" s="3"/>
      <c r="H8" s="3"/>
      <c r="I8" s="3"/>
      <c r="J8" s="4"/>
      <c r="K8" s="2"/>
    </row>
    <row r="9" spans="1:11" ht="19.7" customHeight="1" x14ac:dyDescent="0.25">
      <c r="A9" s="5" t="s">
        <v>0</v>
      </c>
      <c r="B9" s="5"/>
      <c r="C9" s="5"/>
      <c r="D9" s="5"/>
      <c r="E9" s="5"/>
      <c r="F9" s="6"/>
      <c r="G9" s="6"/>
      <c r="H9" s="6"/>
      <c r="I9" s="5"/>
      <c r="J9" s="7"/>
      <c r="K9" s="8" t="s">
        <v>4</v>
      </c>
    </row>
    <row r="10" spans="1:11" ht="69" customHeight="1" x14ac:dyDescent="0.25">
      <c r="A10" s="672" t="s">
        <v>5</v>
      </c>
      <c r="B10" s="673"/>
      <c r="C10" s="673"/>
      <c r="D10" s="674"/>
      <c r="E10" s="9" t="s">
        <v>6</v>
      </c>
      <c r="F10" s="10" t="s">
        <v>7</v>
      </c>
      <c r="G10" s="11" t="s">
        <v>8</v>
      </c>
      <c r="H10" s="12" t="s">
        <v>9</v>
      </c>
      <c r="I10" s="11" t="s">
        <v>10</v>
      </c>
      <c r="J10" s="11" t="s">
        <v>11</v>
      </c>
      <c r="K10" s="11" t="s">
        <v>12</v>
      </c>
    </row>
    <row r="11" spans="1:11" s="19" customFormat="1" ht="15.75" customHeight="1" x14ac:dyDescent="0.25">
      <c r="A11" s="675">
        <v>1</v>
      </c>
      <c r="B11" s="676"/>
      <c r="C11" s="676"/>
      <c r="D11" s="677"/>
      <c r="E11" s="13">
        <v>2</v>
      </c>
      <c r="F11" s="14">
        <v>3</v>
      </c>
      <c r="G11" s="15">
        <v>4</v>
      </c>
      <c r="H11" s="16">
        <v>5</v>
      </c>
      <c r="I11" s="17">
        <v>6</v>
      </c>
      <c r="J11" s="18">
        <v>7</v>
      </c>
      <c r="K11" s="18">
        <v>8</v>
      </c>
    </row>
    <row r="12" spans="1:11" s="23" customFormat="1" ht="20.25" customHeight="1" thickBot="1" x14ac:dyDescent="0.3">
      <c r="A12" s="666" t="s">
        <v>13</v>
      </c>
      <c r="B12" s="667"/>
      <c r="C12" s="667"/>
      <c r="D12" s="667"/>
      <c r="E12" s="668"/>
      <c r="F12" s="20">
        <f>F13+F32</f>
        <v>783111238</v>
      </c>
      <c r="G12" s="21">
        <v>847086172</v>
      </c>
      <c r="H12" s="21">
        <f>H13+H32</f>
        <v>298586293.03999996</v>
      </c>
      <c r="I12" s="22">
        <f>H12/G12%</f>
        <v>35.248632655049398</v>
      </c>
      <c r="J12" s="22">
        <f>H12/$H$12%</f>
        <v>100</v>
      </c>
      <c r="K12" s="21">
        <f>H12-G12/2</f>
        <v>-124956792.96000004</v>
      </c>
    </row>
    <row r="13" spans="1:11" s="19" customFormat="1" ht="15.75" customHeight="1" x14ac:dyDescent="0.25">
      <c r="A13" s="24"/>
      <c r="B13" s="25"/>
      <c r="C13" s="25"/>
      <c r="D13" s="26"/>
      <c r="E13" s="27" t="s">
        <v>14</v>
      </c>
      <c r="F13" s="28">
        <v>524500905</v>
      </c>
      <c r="G13" s="28">
        <v>547925221</v>
      </c>
      <c r="H13" s="28">
        <f>H14+H20+H24+H25+H26+H27+H28+H29+H30+H31</f>
        <v>258285828.83999997</v>
      </c>
      <c r="I13" s="29">
        <f t="shared" ref="I13:I49" si="0">H13/G13%</f>
        <v>47.138882997320536</v>
      </c>
      <c r="J13" s="29">
        <f t="shared" ref="J13:J49" si="1">H13/$H$12%</f>
        <v>86.502908827565918</v>
      </c>
      <c r="K13" s="28">
        <f t="shared" ref="K13:K49" si="2">H13-G13/2</f>
        <v>-15676781.660000026</v>
      </c>
    </row>
    <row r="14" spans="1:11" s="19" customFormat="1" ht="15.75" customHeight="1" x14ac:dyDescent="0.25">
      <c r="A14" s="30"/>
      <c r="B14" s="31"/>
      <c r="C14" s="32"/>
      <c r="D14" s="656" t="s">
        <v>15</v>
      </c>
      <c r="E14" s="657"/>
      <c r="F14" s="33">
        <f>F15+F18+F19</f>
        <v>206256769</v>
      </c>
      <c r="G14" s="33">
        <v>208416658</v>
      </c>
      <c r="H14" s="33">
        <f>H15+H18+H19</f>
        <v>90138984.150000006</v>
      </c>
      <c r="I14" s="34">
        <f t="shared" si="0"/>
        <v>43.249414425405476</v>
      </c>
      <c r="J14" s="34">
        <f t="shared" si="1"/>
        <v>30.188587437241999</v>
      </c>
      <c r="K14" s="33">
        <f t="shared" si="2"/>
        <v>-14069344.849999994</v>
      </c>
    </row>
    <row r="15" spans="1:11" s="19" customFormat="1" ht="15.75" customHeight="1" x14ac:dyDescent="0.25">
      <c r="A15" s="30"/>
      <c r="B15" s="31"/>
      <c r="C15" s="31"/>
      <c r="D15" s="35"/>
      <c r="E15" s="36" t="s">
        <v>16</v>
      </c>
      <c r="F15" s="33">
        <v>165486495</v>
      </c>
      <c r="G15" s="33">
        <v>165486495</v>
      </c>
      <c r="H15" s="33">
        <f>H16+H17</f>
        <v>71769199.890000001</v>
      </c>
      <c r="I15" s="34">
        <f t="shared" si="0"/>
        <v>43.368614393579371</v>
      </c>
      <c r="J15" s="34">
        <f t="shared" si="1"/>
        <v>24.036334407482489</v>
      </c>
      <c r="K15" s="33">
        <f t="shared" si="2"/>
        <v>-10974047.609999999</v>
      </c>
    </row>
    <row r="16" spans="1:11" s="19" customFormat="1" ht="15.75" customHeight="1" x14ac:dyDescent="0.25">
      <c r="A16" s="30"/>
      <c r="B16" s="31"/>
      <c r="C16" s="31"/>
      <c r="D16" s="37"/>
      <c r="E16" s="38" t="s">
        <v>17</v>
      </c>
      <c r="F16" s="39">
        <v>41753316</v>
      </c>
      <c r="G16" s="39">
        <v>41753316</v>
      </c>
      <c r="H16" s="39">
        <v>17696563</v>
      </c>
      <c r="I16" s="40">
        <f t="shared" si="0"/>
        <v>42.383610920866744</v>
      </c>
      <c r="J16" s="40">
        <f t="shared" si="1"/>
        <v>5.9267834500458099</v>
      </c>
      <c r="K16" s="39">
        <f t="shared" si="2"/>
        <v>-3180095</v>
      </c>
    </row>
    <row r="17" spans="1:11" s="19" customFormat="1" ht="15.75" customHeight="1" x14ac:dyDescent="0.25">
      <c r="A17" s="30"/>
      <c r="B17" s="31"/>
      <c r="C17" s="31"/>
      <c r="D17" s="37"/>
      <c r="E17" s="38" t="s">
        <v>18</v>
      </c>
      <c r="F17" s="39">
        <v>123733179</v>
      </c>
      <c r="G17" s="39">
        <v>123733179</v>
      </c>
      <c r="H17" s="39">
        <v>54072636.890000001</v>
      </c>
      <c r="I17" s="40">
        <f t="shared" si="0"/>
        <v>43.701000270913589</v>
      </c>
      <c r="J17" s="40">
        <f t="shared" si="1"/>
        <v>18.109550957436678</v>
      </c>
      <c r="K17" s="39">
        <f t="shared" si="2"/>
        <v>-7793952.6099999994</v>
      </c>
    </row>
    <row r="18" spans="1:11" s="19" customFormat="1" ht="15.75" customHeight="1" x14ac:dyDescent="0.25">
      <c r="A18" s="30"/>
      <c r="B18" s="31"/>
      <c r="C18" s="31"/>
      <c r="D18" s="37"/>
      <c r="E18" s="36" t="s">
        <v>19</v>
      </c>
      <c r="F18" s="33">
        <v>34634993</v>
      </c>
      <c r="G18" s="33">
        <v>36794882</v>
      </c>
      <c r="H18" s="33">
        <v>14158155.09</v>
      </c>
      <c r="I18" s="34">
        <f t="shared" si="0"/>
        <v>38.478598980151638</v>
      </c>
      <c r="J18" s="34">
        <f t="shared" si="1"/>
        <v>4.7417297511722385</v>
      </c>
      <c r="K18" s="33">
        <f t="shared" si="2"/>
        <v>-4239285.91</v>
      </c>
    </row>
    <row r="19" spans="1:11" s="19" customFormat="1" ht="15.75" customHeight="1" x14ac:dyDescent="0.25">
      <c r="A19" s="30"/>
      <c r="B19" s="31"/>
      <c r="C19" s="31"/>
      <c r="D19" s="41"/>
      <c r="E19" s="36" t="s">
        <v>20</v>
      </c>
      <c r="F19" s="33">
        <v>6135281</v>
      </c>
      <c r="G19" s="33">
        <v>6135281</v>
      </c>
      <c r="H19" s="33">
        <v>4211629.17</v>
      </c>
      <c r="I19" s="34">
        <f t="shared" si="0"/>
        <v>68.646068044805119</v>
      </c>
      <c r="J19" s="34">
        <f t="shared" si="1"/>
        <v>1.4105232785872697</v>
      </c>
      <c r="K19" s="33">
        <f t="shared" si="2"/>
        <v>1143988.67</v>
      </c>
    </row>
    <row r="20" spans="1:11" s="19" customFormat="1" ht="15.75" customHeight="1" x14ac:dyDescent="0.25">
      <c r="A20" s="30"/>
      <c r="B20" s="31"/>
      <c r="C20" s="32"/>
      <c r="D20" s="656" t="s">
        <v>21</v>
      </c>
      <c r="E20" s="657"/>
      <c r="F20" s="33">
        <v>173061488</v>
      </c>
      <c r="G20" s="33">
        <v>171871012</v>
      </c>
      <c r="H20" s="33">
        <v>88702224</v>
      </c>
      <c r="I20" s="34">
        <f t="shared" si="0"/>
        <v>51.609764187575735</v>
      </c>
      <c r="J20" s="34">
        <f t="shared" si="1"/>
        <v>29.707399859817762</v>
      </c>
      <c r="K20" s="33">
        <f t="shared" si="2"/>
        <v>2766718</v>
      </c>
    </row>
    <row r="21" spans="1:11" s="19" customFormat="1" ht="15.75" customHeight="1" x14ac:dyDescent="0.25">
      <c r="A21" s="30"/>
      <c r="B21" s="31"/>
      <c r="C21" s="31"/>
      <c r="D21" s="35"/>
      <c r="E21" s="38" t="s">
        <v>22</v>
      </c>
      <c r="F21" s="39">
        <v>25168691</v>
      </c>
      <c r="G21" s="39">
        <v>23978215</v>
      </c>
      <c r="H21" s="39">
        <v>14755824</v>
      </c>
      <c r="I21" s="40">
        <f t="shared" si="0"/>
        <v>61.538458972029403</v>
      </c>
      <c r="J21" s="40">
        <f t="shared" si="1"/>
        <v>4.9418959757885617</v>
      </c>
      <c r="K21" s="39">
        <f t="shared" si="2"/>
        <v>2766716.5</v>
      </c>
    </row>
    <row r="22" spans="1:11" s="19" customFormat="1" ht="15.75" customHeight="1" x14ac:dyDescent="0.25">
      <c r="A22" s="30"/>
      <c r="B22" s="31"/>
      <c r="C22" s="31"/>
      <c r="D22" s="37"/>
      <c r="E22" s="38" t="s">
        <v>23</v>
      </c>
      <c r="F22" s="39">
        <v>92289267</v>
      </c>
      <c r="G22" s="39">
        <v>92289267</v>
      </c>
      <c r="H22" s="39">
        <v>46144632</v>
      </c>
      <c r="I22" s="40">
        <f t="shared" si="0"/>
        <v>49.99999837467557</v>
      </c>
      <c r="J22" s="40">
        <f t="shared" si="1"/>
        <v>15.454370503812196</v>
      </c>
      <c r="K22" s="39">
        <f t="shared" si="2"/>
        <v>-1.5</v>
      </c>
    </row>
    <row r="23" spans="1:11" s="19" customFormat="1" ht="15.75" customHeight="1" x14ac:dyDescent="0.25">
      <c r="A23" s="30"/>
      <c r="B23" s="31"/>
      <c r="C23" s="31"/>
      <c r="D23" s="41"/>
      <c r="E23" s="38" t="s">
        <v>24</v>
      </c>
      <c r="F23" s="39">
        <v>55603530</v>
      </c>
      <c r="G23" s="39">
        <v>55603530</v>
      </c>
      <c r="H23" s="39">
        <v>27801768</v>
      </c>
      <c r="I23" s="40">
        <f t="shared" si="0"/>
        <v>50.000005395340906</v>
      </c>
      <c r="J23" s="40">
        <f t="shared" si="1"/>
        <v>9.3111333802170044</v>
      </c>
      <c r="K23" s="39">
        <f t="shared" si="2"/>
        <v>3</v>
      </c>
    </row>
    <row r="24" spans="1:11" s="19" customFormat="1" ht="15.75" customHeight="1" x14ac:dyDescent="0.25">
      <c r="A24" s="30"/>
      <c r="B24" s="31"/>
      <c r="C24" s="32"/>
      <c r="D24" s="656" t="s">
        <v>25</v>
      </c>
      <c r="E24" s="657"/>
      <c r="F24" s="33">
        <v>346000</v>
      </c>
      <c r="G24" s="33">
        <v>346000</v>
      </c>
      <c r="H24" s="33">
        <v>199917</v>
      </c>
      <c r="I24" s="34">
        <f t="shared" si="0"/>
        <v>57.779479768786125</v>
      </c>
      <c r="J24" s="34">
        <f t="shared" si="1"/>
        <v>6.6954513539313143E-2</v>
      </c>
      <c r="K24" s="33">
        <f t="shared" si="2"/>
        <v>26917</v>
      </c>
    </row>
    <row r="25" spans="1:11" s="19" customFormat="1" ht="15.75" customHeight="1" x14ac:dyDescent="0.25">
      <c r="A25" s="30"/>
      <c r="B25" s="31"/>
      <c r="C25" s="32"/>
      <c r="D25" s="656" t="s">
        <v>26</v>
      </c>
      <c r="E25" s="657"/>
      <c r="F25" s="33">
        <v>0</v>
      </c>
      <c r="G25" s="33">
        <v>410000</v>
      </c>
      <c r="H25" s="33">
        <v>66470</v>
      </c>
      <c r="I25" s="34">
        <f t="shared" si="0"/>
        <v>16.212195121951218</v>
      </c>
      <c r="J25" s="34">
        <f t="shared" si="1"/>
        <v>2.2261571126808349E-2</v>
      </c>
      <c r="K25" s="33">
        <f t="shared" si="2"/>
        <v>-138530</v>
      </c>
    </row>
    <row r="26" spans="1:11" s="19" customFormat="1" ht="15.75" customHeight="1" x14ac:dyDescent="0.25">
      <c r="A26" s="30"/>
      <c r="B26" s="31"/>
      <c r="C26" s="32"/>
      <c r="D26" s="656" t="s">
        <v>27</v>
      </c>
      <c r="E26" s="657"/>
      <c r="F26" s="33">
        <v>90279314</v>
      </c>
      <c r="G26" s="33">
        <v>91609806</v>
      </c>
      <c r="H26" s="33">
        <v>47261613.859999999</v>
      </c>
      <c r="I26" s="34">
        <f t="shared" si="0"/>
        <v>51.590125471939103</v>
      </c>
      <c r="J26" s="34">
        <f t="shared" si="1"/>
        <v>15.828460636559972</v>
      </c>
      <c r="K26" s="33">
        <f t="shared" si="2"/>
        <v>1456710.8599999994</v>
      </c>
    </row>
    <row r="27" spans="1:11" s="19" customFormat="1" ht="15.75" customHeight="1" x14ac:dyDescent="0.25">
      <c r="A27" s="30"/>
      <c r="B27" s="31"/>
      <c r="C27" s="32"/>
      <c r="D27" s="656" t="s">
        <v>28</v>
      </c>
      <c r="E27" s="657"/>
      <c r="F27" s="33">
        <v>265510</v>
      </c>
      <c r="G27" s="33">
        <v>583986</v>
      </c>
      <c r="H27" s="33">
        <v>689512.29</v>
      </c>
      <c r="I27" s="34">
        <f t="shared" si="0"/>
        <v>118.07000339049225</v>
      </c>
      <c r="J27" s="34">
        <f t="shared" si="1"/>
        <v>0.23092563391971577</v>
      </c>
      <c r="K27" s="33">
        <f t="shared" si="2"/>
        <v>397519.29000000004</v>
      </c>
    </row>
    <row r="28" spans="1:11" s="19" customFormat="1" ht="15.75" customHeight="1" x14ac:dyDescent="0.25">
      <c r="A28" s="30"/>
      <c r="B28" s="31"/>
      <c r="C28" s="32"/>
      <c r="D28" s="656" t="s">
        <v>29</v>
      </c>
      <c r="E28" s="657"/>
      <c r="F28" s="42">
        <v>0</v>
      </c>
      <c r="G28" s="42">
        <v>0</v>
      </c>
      <c r="H28" s="33">
        <v>125330.89</v>
      </c>
      <c r="I28" s="42">
        <v>0</v>
      </c>
      <c r="J28" s="34">
        <f t="shared" si="1"/>
        <v>4.1974763383800115E-2</v>
      </c>
      <c r="K28" s="33">
        <f t="shared" si="2"/>
        <v>125330.89</v>
      </c>
    </row>
    <row r="29" spans="1:11" s="19" customFormat="1" ht="15.75" customHeight="1" x14ac:dyDescent="0.25">
      <c r="A29" s="30"/>
      <c r="B29" s="31"/>
      <c r="C29" s="32"/>
      <c r="D29" s="662" t="s">
        <v>30</v>
      </c>
      <c r="E29" s="663"/>
      <c r="F29" s="33">
        <v>20824</v>
      </c>
      <c r="G29" s="33">
        <v>59159</v>
      </c>
      <c r="H29" s="33">
        <v>34850</v>
      </c>
      <c r="I29" s="34">
        <f t="shared" si="0"/>
        <v>58.909041734985372</v>
      </c>
      <c r="J29" s="34">
        <f t="shared" si="1"/>
        <v>1.1671667726331743E-2</v>
      </c>
      <c r="K29" s="33">
        <f t="shared" si="2"/>
        <v>5270.5</v>
      </c>
    </row>
    <row r="30" spans="1:11" s="19" customFormat="1" ht="15.75" customHeight="1" x14ac:dyDescent="0.25">
      <c r="A30" s="30"/>
      <c r="B30" s="31"/>
      <c r="C30" s="32"/>
      <c r="D30" s="656" t="s">
        <v>31</v>
      </c>
      <c r="E30" s="657"/>
      <c r="F30" s="33">
        <v>0</v>
      </c>
      <c r="G30" s="33">
        <v>220000</v>
      </c>
      <c r="H30" s="33">
        <v>0</v>
      </c>
      <c r="I30" s="34">
        <f t="shared" si="0"/>
        <v>0</v>
      </c>
      <c r="J30" s="34">
        <f t="shared" si="1"/>
        <v>0</v>
      </c>
      <c r="K30" s="33">
        <f t="shared" si="2"/>
        <v>-110000</v>
      </c>
    </row>
    <row r="31" spans="1:11" s="19" customFormat="1" ht="15.75" customHeight="1" x14ac:dyDescent="0.25">
      <c r="A31" s="30"/>
      <c r="B31" s="31"/>
      <c r="C31" s="32"/>
      <c r="D31" s="656" t="s">
        <v>32</v>
      </c>
      <c r="E31" s="657"/>
      <c r="F31" s="33">
        <v>54271000</v>
      </c>
      <c r="G31" s="33">
        <v>74408600</v>
      </c>
      <c r="H31" s="33">
        <v>31066926.649999999</v>
      </c>
      <c r="I31" s="34">
        <f t="shared" si="0"/>
        <v>41.751795692970973</v>
      </c>
      <c r="J31" s="34">
        <f t="shared" si="1"/>
        <v>10.404672744250231</v>
      </c>
      <c r="K31" s="33">
        <f t="shared" si="2"/>
        <v>-6137373.3500000015</v>
      </c>
    </row>
    <row r="32" spans="1:11" s="19" customFormat="1" ht="15.75" customHeight="1" x14ac:dyDescent="0.25">
      <c r="A32" s="30"/>
      <c r="B32" s="31"/>
      <c r="C32" s="31"/>
      <c r="D32" s="664" t="s">
        <v>33</v>
      </c>
      <c r="E32" s="665"/>
      <c r="F32" s="43">
        <v>258610333</v>
      </c>
      <c r="G32" s="43">
        <v>299160951</v>
      </c>
      <c r="H32" s="43">
        <v>40300464.199999988</v>
      </c>
      <c r="I32" s="44">
        <f t="shared" si="0"/>
        <v>13.471164624022068</v>
      </c>
      <c r="J32" s="44">
        <f t="shared" si="1"/>
        <v>13.497091172434081</v>
      </c>
      <c r="K32" s="43">
        <f t="shared" si="2"/>
        <v>-109280011.30000001</v>
      </c>
    </row>
    <row r="33" spans="1:11" s="19" customFormat="1" ht="15.75" customHeight="1" x14ac:dyDescent="0.25">
      <c r="A33" s="30"/>
      <c r="B33" s="31"/>
      <c r="C33" s="32"/>
      <c r="D33" s="656" t="s">
        <v>15</v>
      </c>
      <c r="E33" s="657"/>
      <c r="F33" s="33">
        <v>17913360</v>
      </c>
      <c r="G33" s="33">
        <v>18563408</v>
      </c>
      <c r="H33" s="33">
        <v>2454795.5200000005</v>
      </c>
      <c r="I33" s="34">
        <f t="shared" si="0"/>
        <v>13.223840794750622</v>
      </c>
      <c r="J33" s="34">
        <f t="shared" si="1"/>
        <v>0.82213938724613367</v>
      </c>
      <c r="K33" s="33">
        <f t="shared" si="2"/>
        <v>-6826908.4799999995</v>
      </c>
    </row>
    <row r="34" spans="1:11" s="19" customFormat="1" ht="15.75" customHeight="1" x14ac:dyDescent="0.25">
      <c r="A34" s="30"/>
      <c r="B34" s="31"/>
      <c r="C34" s="31"/>
      <c r="D34" s="35"/>
      <c r="E34" s="38" t="s">
        <v>34</v>
      </c>
      <c r="F34" s="39">
        <v>7283384</v>
      </c>
      <c r="G34" s="39">
        <v>7933432</v>
      </c>
      <c r="H34" s="39">
        <v>1205623.78</v>
      </c>
      <c r="I34" s="40">
        <f t="shared" si="0"/>
        <v>15.196749401772145</v>
      </c>
      <c r="J34" s="40">
        <f t="shared" si="1"/>
        <v>0.40377733610112149</v>
      </c>
      <c r="K34" s="39">
        <f t="shared" si="2"/>
        <v>-2761092.2199999997</v>
      </c>
    </row>
    <row r="35" spans="1:11" s="19" customFormat="1" ht="15.75" customHeight="1" x14ac:dyDescent="0.25">
      <c r="A35" s="30"/>
      <c r="B35" s="31"/>
      <c r="C35" s="31"/>
      <c r="D35" s="41"/>
      <c r="E35" s="38" t="s">
        <v>35</v>
      </c>
      <c r="F35" s="39">
        <v>10629976</v>
      </c>
      <c r="G35" s="39">
        <v>10629976</v>
      </c>
      <c r="H35" s="39">
        <v>1249171.7400000002</v>
      </c>
      <c r="I35" s="40">
        <f t="shared" si="0"/>
        <v>11.751406964606508</v>
      </c>
      <c r="J35" s="40">
        <f t="shared" si="1"/>
        <v>0.41836205114501207</v>
      </c>
      <c r="K35" s="39">
        <f t="shared" si="2"/>
        <v>-4065816.26</v>
      </c>
    </row>
    <row r="36" spans="1:11" s="19" customFormat="1" ht="15.75" customHeight="1" x14ac:dyDescent="0.25">
      <c r="A36" s="30"/>
      <c r="B36" s="31"/>
      <c r="C36" s="32"/>
      <c r="D36" s="656" t="s">
        <v>36</v>
      </c>
      <c r="E36" s="657"/>
      <c r="F36" s="33">
        <v>12290868</v>
      </c>
      <c r="G36" s="33">
        <v>12105898</v>
      </c>
      <c r="H36" s="33">
        <v>0</v>
      </c>
      <c r="I36" s="34">
        <f t="shared" si="0"/>
        <v>0</v>
      </c>
      <c r="J36" s="34">
        <f t="shared" si="1"/>
        <v>0</v>
      </c>
      <c r="K36" s="33">
        <f t="shared" si="2"/>
        <v>-6052949</v>
      </c>
    </row>
    <row r="37" spans="1:11" s="19" customFormat="1" ht="15.75" customHeight="1" x14ac:dyDescent="0.25">
      <c r="A37" s="30"/>
      <c r="B37" s="31"/>
      <c r="C37" s="32"/>
      <c r="D37" s="656" t="s">
        <v>37</v>
      </c>
      <c r="E37" s="657"/>
      <c r="F37" s="42">
        <v>0</v>
      </c>
      <c r="G37" s="42">
        <v>0</v>
      </c>
      <c r="H37" s="33">
        <v>682807.44</v>
      </c>
      <c r="I37" s="42">
        <v>0</v>
      </c>
      <c r="J37" s="34">
        <f t="shared" si="1"/>
        <v>0.22868010217352075</v>
      </c>
      <c r="K37" s="33">
        <f t="shared" si="2"/>
        <v>682807.44</v>
      </c>
    </row>
    <row r="38" spans="1:11" s="19" customFormat="1" ht="15.75" customHeight="1" x14ac:dyDescent="0.25">
      <c r="A38" s="30"/>
      <c r="B38" s="31"/>
      <c r="C38" s="32"/>
      <c r="D38" s="656" t="s">
        <v>38</v>
      </c>
      <c r="E38" s="657"/>
      <c r="F38" s="33">
        <v>181199241</v>
      </c>
      <c r="G38" s="33">
        <v>207281819</v>
      </c>
      <c r="H38" s="33">
        <v>30098466.799999997</v>
      </c>
      <c r="I38" s="34">
        <f t="shared" si="0"/>
        <v>14.520553199120661</v>
      </c>
      <c r="J38" s="34">
        <f t="shared" si="1"/>
        <v>10.080324348970658</v>
      </c>
      <c r="K38" s="33">
        <f t="shared" si="2"/>
        <v>-73542442.700000003</v>
      </c>
    </row>
    <row r="39" spans="1:11" s="19" customFormat="1" ht="15.75" customHeight="1" x14ac:dyDescent="0.25">
      <c r="A39" s="30"/>
      <c r="B39" s="31"/>
      <c r="C39" s="32"/>
      <c r="D39" s="656" t="s">
        <v>39</v>
      </c>
      <c r="E39" s="657"/>
      <c r="F39" s="33">
        <v>2800000</v>
      </c>
      <c r="G39" s="33">
        <v>7280000</v>
      </c>
      <c r="H39" s="33">
        <v>2825000</v>
      </c>
      <c r="I39" s="34">
        <f t="shared" si="0"/>
        <v>38.804945054945058</v>
      </c>
      <c r="J39" s="34">
        <f t="shared" si="1"/>
        <v>0.94612514567825468</v>
      </c>
      <c r="K39" s="33">
        <f t="shared" si="2"/>
        <v>-815000</v>
      </c>
    </row>
    <row r="40" spans="1:11" s="19" customFormat="1" ht="15.75" customHeight="1" x14ac:dyDescent="0.25">
      <c r="A40" s="30"/>
      <c r="B40" s="31"/>
      <c r="C40" s="32"/>
      <c r="D40" s="656" t="s">
        <v>40</v>
      </c>
      <c r="E40" s="657"/>
      <c r="F40" s="33">
        <v>12213114</v>
      </c>
      <c r="G40" s="33">
        <v>12490076</v>
      </c>
      <c r="H40" s="33">
        <v>343464.5</v>
      </c>
      <c r="I40" s="34">
        <f t="shared" si="0"/>
        <v>2.7498991999728424</v>
      </c>
      <c r="J40" s="34">
        <f t="shared" si="1"/>
        <v>0.11503023012311819</v>
      </c>
      <c r="K40" s="33">
        <f t="shared" si="2"/>
        <v>-5901573.5</v>
      </c>
    </row>
    <row r="41" spans="1:11" s="19" customFormat="1" ht="15.75" customHeight="1" x14ac:dyDescent="0.25">
      <c r="A41" s="30"/>
      <c r="B41" s="31"/>
      <c r="C41" s="32"/>
      <c r="D41" s="656" t="s">
        <v>41</v>
      </c>
      <c r="E41" s="657"/>
      <c r="F41" s="33">
        <v>24888750</v>
      </c>
      <c r="G41" s="33">
        <v>24888750</v>
      </c>
      <c r="H41" s="33">
        <v>0</v>
      </c>
      <c r="I41" s="34">
        <f t="shared" si="0"/>
        <v>0</v>
      </c>
      <c r="J41" s="34">
        <f t="shared" si="1"/>
        <v>0</v>
      </c>
      <c r="K41" s="33">
        <f t="shared" si="2"/>
        <v>-12444375</v>
      </c>
    </row>
    <row r="42" spans="1:11" s="19" customFormat="1" ht="15.75" customHeight="1" x14ac:dyDescent="0.25">
      <c r="A42" s="30"/>
      <c r="B42" s="31"/>
      <c r="C42" s="32"/>
      <c r="D42" s="656" t="s">
        <v>42</v>
      </c>
      <c r="E42" s="657"/>
      <c r="F42" s="42">
        <v>0</v>
      </c>
      <c r="G42" s="33">
        <v>454000</v>
      </c>
      <c r="H42" s="33">
        <v>454000</v>
      </c>
      <c r="I42" s="34">
        <f t="shared" si="0"/>
        <v>100</v>
      </c>
      <c r="J42" s="34">
        <f t="shared" si="1"/>
        <v>0.15204984642050537</v>
      </c>
      <c r="K42" s="33">
        <f t="shared" si="2"/>
        <v>227000</v>
      </c>
    </row>
    <row r="43" spans="1:11" s="19" customFormat="1" ht="16.5" customHeight="1" x14ac:dyDescent="0.25">
      <c r="A43" s="30"/>
      <c r="B43" s="31"/>
      <c r="C43" s="32"/>
      <c r="D43" s="658" t="s">
        <v>43</v>
      </c>
      <c r="E43" s="659"/>
      <c r="F43" s="33">
        <v>7305000</v>
      </c>
      <c r="G43" s="33">
        <v>16097000</v>
      </c>
      <c r="H43" s="45">
        <v>3441929.94</v>
      </c>
      <c r="I43" s="46">
        <f t="shared" si="0"/>
        <v>21.382431136236566</v>
      </c>
      <c r="J43" s="46">
        <f t="shared" si="1"/>
        <v>1.1527421118218926</v>
      </c>
      <c r="K43" s="45">
        <f t="shared" si="2"/>
        <v>-4606570.0600000005</v>
      </c>
    </row>
    <row r="44" spans="1:11" s="19" customFormat="1" ht="15" customHeight="1" x14ac:dyDescent="0.25">
      <c r="A44" s="30"/>
      <c r="B44" s="31"/>
      <c r="C44" s="32"/>
      <c r="D44" s="660" t="s">
        <v>44</v>
      </c>
      <c r="E44" s="661"/>
      <c r="F44" s="47">
        <v>721535238</v>
      </c>
      <c r="G44" s="48">
        <v>756580572</v>
      </c>
      <c r="H44" s="48">
        <v>264077411.23999998</v>
      </c>
      <c r="I44" s="49">
        <f t="shared" si="0"/>
        <v>34.904069839107628</v>
      </c>
      <c r="J44" s="49">
        <f t="shared" si="1"/>
        <v>88.442576700807564</v>
      </c>
      <c r="K44" s="48">
        <f t="shared" si="2"/>
        <v>-114212874.76000002</v>
      </c>
    </row>
    <row r="45" spans="1:11" s="19" customFormat="1" ht="15.75" customHeight="1" x14ac:dyDescent="0.25">
      <c r="A45" s="30"/>
      <c r="B45" s="31"/>
      <c r="C45" s="31"/>
      <c r="D45" s="50"/>
      <c r="E45" s="51" t="s">
        <v>45</v>
      </c>
      <c r="F45" s="33">
        <v>470229905</v>
      </c>
      <c r="G45" s="45">
        <v>473516621</v>
      </c>
      <c r="H45" s="45">
        <v>227218876.97999999</v>
      </c>
      <c r="I45" s="46">
        <f t="shared" si="0"/>
        <v>47.985406826933747</v>
      </c>
      <c r="J45" s="46">
        <f t="shared" si="1"/>
        <v>76.098227640195375</v>
      </c>
      <c r="K45" s="45">
        <f t="shared" si="2"/>
        <v>-9539433.5200000107</v>
      </c>
    </row>
    <row r="46" spans="1:11" s="19" customFormat="1" ht="15.75" customHeight="1" x14ac:dyDescent="0.25">
      <c r="A46" s="30"/>
      <c r="B46" s="31"/>
      <c r="C46" s="31"/>
      <c r="D46" s="52"/>
      <c r="E46" s="53" t="s">
        <v>46</v>
      </c>
      <c r="F46" s="33">
        <v>251305333</v>
      </c>
      <c r="G46" s="45">
        <v>283063951</v>
      </c>
      <c r="H46" s="45">
        <v>36858534.25999999</v>
      </c>
      <c r="I46" s="46">
        <f t="shared" si="0"/>
        <v>13.021274567032378</v>
      </c>
      <c r="J46" s="46">
        <f t="shared" si="1"/>
        <v>12.344349060612188</v>
      </c>
      <c r="K46" s="45">
        <f t="shared" si="2"/>
        <v>-104673441.24000001</v>
      </c>
    </row>
    <row r="47" spans="1:11" s="19" customFormat="1" ht="15.75" customHeight="1" x14ac:dyDescent="0.25">
      <c r="A47" s="30"/>
      <c r="B47" s="31"/>
      <c r="C47" s="32"/>
      <c r="D47" s="54" t="s">
        <v>47</v>
      </c>
      <c r="E47" s="55"/>
      <c r="F47" s="47">
        <v>61576000</v>
      </c>
      <c r="G47" s="48">
        <v>90505600</v>
      </c>
      <c r="H47" s="48">
        <v>34508856.589999996</v>
      </c>
      <c r="I47" s="49">
        <f t="shared" si="0"/>
        <v>38.128973886698716</v>
      </c>
      <c r="J47" s="49">
        <f t="shared" si="1"/>
        <v>11.557414856072123</v>
      </c>
      <c r="K47" s="48">
        <f t="shared" si="2"/>
        <v>-10743943.410000004</v>
      </c>
    </row>
    <row r="48" spans="1:11" s="19" customFormat="1" ht="15.75" customHeight="1" x14ac:dyDescent="0.25">
      <c r="A48" s="30"/>
      <c r="B48" s="31"/>
      <c r="C48" s="31"/>
      <c r="D48" s="35"/>
      <c r="E48" s="56" t="s">
        <v>45</v>
      </c>
      <c r="F48" s="33">
        <v>54271000</v>
      </c>
      <c r="G48" s="45">
        <v>74408600</v>
      </c>
      <c r="H48" s="45">
        <v>31066926.649999999</v>
      </c>
      <c r="I48" s="46">
        <f t="shared" si="0"/>
        <v>41.751795692970973</v>
      </c>
      <c r="J48" s="46">
        <f t="shared" si="1"/>
        <v>10.404672744250231</v>
      </c>
      <c r="K48" s="45">
        <f t="shared" si="2"/>
        <v>-6137373.3500000015</v>
      </c>
    </row>
    <row r="49" spans="1:11" s="19" customFormat="1" ht="15.75" customHeight="1" x14ac:dyDescent="0.25">
      <c r="A49" s="30"/>
      <c r="B49" s="31"/>
      <c r="C49" s="31"/>
      <c r="D49" s="37"/>
      <c r="E49" s="57" t="s">
        <v>46</v>
      </c>
      <c r="F49" s="33">
        <v>7305000</v>
      </c>
      <c r="G49" s="45">
        <v>16097000</v>
      </c>
      <c r="H49" s="45">
        <v>3441929.94</v>
      </c>
      <c r="I49" s="46">
        <f t="shared" si="0"/>
        <v>21.382431136236566</v>
      </c>
      <c r="J49" s="46">
        <f t="shared" si="1"/>
        <v>1.1527421118218926</v>
      </c>
      <c r="K49" s="45">
        <f t="shared" si="2"/>
        <v>-4606570.0600000005</v>
      </c>
    </row>
    <row r="50" spans="1:11" s="19" customFormat="1" ht="15.75" customHeight="1" x14ac:dyDescent="0.25">
      <c r="A50" s="58"/>
      <c r="B50" s="59"/>
      <c r="C50" s="59"/>
      <c r="D50" s="59"/>
      <c r="E50" s="60" t="s">
        <v>48</v>
      </c>
      <c r="F50" s="61"/>
      <c r="G50" s="62"/>
      <c r="H50" s="62"/>
      <c r="I50" s="63"/>
      <c r="J50" s="14"/>
      <c r="K50" s="14"/>
    </row>
    <row r="51" spans="1:11" ht="20.25" customHeight="1" x14ac:dyDescent="0.25">
      <c r="A51" s="632" t="s">
        <v>49</v>
      </c>
      <c r="B51" s="633"/>
      <c r="C51" s="633"/>
      <c r="D51" s="633"/>
      <c r="E51" s="634"/>
      <c r="F51" s="64">
        <v>60554528</v>
      </c>
      <c r="G51" s="64">
        <v>110332815</v>
      </c>
      <c r="H51" s="64">
        <v>28942247</v>
      </c>
      <c r="I51" s="65">
        <v>26.23</v>
      </c>
      <c r="J51" s="65">
        <f>H51/$H$12%</f>
        <v>9.6930929766835501</v>
      </c>
      <c r="K51" s="66">
        <f t="shared" ref="K51:K111" si="3">H51-G51/2</f>
        <v>-26224160.5</v>
      </c>
    </row>
    <row r="52" spans="1:11" ht="15.75" customHeight="1" x14ac:dyDescent="0.25">
      <c r="A52" s="207"/>
      <c r="B52" s="619" t="s">
        <v>50</v>
      </c>
      <c r="C52" s="620"/>
      <c r="D52" s="620"/>
      <c r="E52" s="621"/>
      <c r="F52" s="67">
        <v>16900</v>
      </c>
      <c r="G52" s="67">
        <v>16900</v>
      </c>
      <c r="H52" s="67">
        <v>19328</v>
      </c>
      <c r="I52" s="68">
        <v>114.36</v>
      </c>
      <c r="J52" s="68">
        <f t="shared" ref="J52:J112" si="4">H52/$H$12%</f>
        <v>6.4731705542192238E-3</v>
      </c>
      <c r="K52" s="67">
        <f t="shared" si="3"/>
        <v>10878</v>
      </c>
    </row>
    <row r="53" spans="1:11" s="71" customFormat="1" ht="15" customHeight="1" x14ac:dyDescent="0.25">
      <c r="A53" s="208"/>
      <c r="B53" s="622" t="s">
        <v>0</v>
      </c>
      <c r="C53" s="625" t="s">
        <v>51</v>
      </c>
      <c r="D53" s="626"/>
      <c r="E53" s="627"/>
      <c r="F53" s="69">
        <v>16900</v>
      </c>
      <c r="G53" s="69">
        <v>16900</v>
      </c>
      <c r="H53" s="69">
        <v>19328</v>
      </c>
      <c r="I53" s="70">
        <v>114.36</v>
      </c>
      <c r="J53" s="70">
        <f t="shared" si="4"/>
        <v>6.4731705542192238E-3</v>
      </c>
      <c r="K53" s="69">
        <f t="shared" si="3"/>
        <v>10878</v>
      </c>
    </row>
    <row r="54" spans="1:11" ht="30" customHeight="1" x14ac:dyDescent="0.25">
      <c r="A54" s="208"/>
      <c r="B54" s="623"/>
      <c r="C54" s="639" t="s">
        <v>0</v>
      </c>
      <c r="D54" s="617" t="s">
        <v>52</v>
      </c>
      <c r="E54" s="618"/>
      <c r="F54" s="72">
        <v>0</v>
      </c>
      <c r="G54" s="72">
        <v>0</v>
      </c>
      <c r="H54" s="72">
        <v>6</v>
      </c>
      <c r="I54" s="73">
        <v>0</v>
      </c>
      <c r="J54" s="73">
        <f t="shared" si="4"/>
        <v>2.0094693359538152E-6</v>
      </c>
      <c r="K54" s="72">
        <f t="shared" si="3"/>
        <v>6</v>
      </c>
    </row>
    <row r="55" spans="1:11" ht="42.75" customHeight="1" x14ac:dyDescent="0.25">
      <c r="A55" s="208"/>
      <c r="B55" s="623"/>
      <c r="C55" s="628"/>
      <c r="D55" s="617" t="s">
        <v>53</v>
      </c>
      <c r="E55" s="618"/>
      <c r="F55" s="72">
        <v>16900</v>
      </c>
      <c r="G55" s="72">
        <v>16900</v>
      </c>
      <c r="H55" s="72">
        <v>11244</v>
      </c>
      <c r="I55" s="73">
        <v>66.53</v>
      </c>
      <c r="J55" s="73">
        <f t="shared" si="4"/>
        <v>3.76574553557745E-3</v>
      </c>
      <c r="K55" s="72">
        <f t="shared" si="3"/>
        <v>2794</v>
      </c>
    </row>
    <row r="56" spans="1:11" ht="15.75" customHeight="1" x14ac:dyDescent="0.25">
      <c r="A56" s="208"/>
      <c r="B56" s="623"/>
      <c r="C56" s="628"/>
      <c r="D56" s="617" t="s">
        <v>54</v>
      </c>
      <c r="E56" s="618"/>
      <c r="F56" s="72">
        <v>0</v>
      </c>
      <c r="G56" s="72">
        <v>0</v>
      </c>
      <c r="H56" s="72">
        <v>3495</v>
      </c>
      <c r="I56" s="73">
        <v>0</v>
      </c>
      <c r="J56" s="73">
        <f t="shared" si="4"/>
        <v>1.1705158881930974E-3</v>
      </c>
      <c r="K56" s="72">
        <f t="shared" si="3"/>
        <v>3495</v>
      </c>
    </row>
    <row r="57" spans="1:11" ht="13.5" customHeight="1" x14ac:dyDescent="0.25">
      <c r="A57" s="208"/>
      <c r="B57" s="638"/>
      <c r="C57" s="640"/>
      <c r="D57" s="617" t="s">
        <v>55</v>
      </c>
      <c r="E57" s="618"/>
      <c r="F57" s="72">
        <v>0</v>
      </c>
      <c r="G57" s="72">
        <v>0</v>
      </c>
      <c r="H57" s="72">
        <v>4582</v>
      </c>
      <c r="I57" s="73">
        <v>0</v>
      </c>
      <c r="J57" s="73">
        <f t="shared" si="4"/>
        <v>1.5345647495567302E-3</v>
      </c>
      <c r="K57" s="72">
        <f t="shared" si="3"/>
        <v>4582</v>
      </c>
    </row>
    <row r="58" spans="1:11" ht="16.5" customHeight="1" x14ac:dyDescent="0.25">
      <c r="A58" s="208"/>
      <c r="B58" s="619" t="s">
        <v>56</v>
      </c>
      <c r="C58" s="620"/>
      <c r="D58" s="620"/>
      <c r="E58" s="621"/>
      <c r="F58" s="67">
        <v>43887628</v>
      </c>
      <c r="G58" s="67">
        <v>89665915</v>
      </c>
      <c r="H58" s="67">
        <v>21152711</v>
      </c>
      <c r="I58" s="68">
        <v>23.59</v>
      </c>
      <c r="J58" s="68">
        <f t="shared" si="4"/>
        <v>7.0842873544654941</v>
      </c>
      <c r="K58" s="67">
        <f t="shared" si="3"/>
        <v>-23680246.5</v>
      </c>
    </row>
    <row r="59" spans="1:11" s="71" customFormat="1" ht="12.95" customHeight="1" x14ac:dyDescent="0.25">
      <c r="A59" s="208"/>
      <c r="B59" s="209" t="s">
        <v>0</v>
      </c>
      <c r="C59" s="625" t="s">
        <v>51</v>
      </c>
      <c r="D59" s="626"/>
      <c r="E59" s="627"/>
      <c r="F59" s="69">
        <v>12408200</v>
      </c>
      <c r="G59" s="69">
        <v>32512200</v>
      </c>
      <c r="H59" s="69">
        <v>3897265</v>
      </c>
      <c r="I59" s="70">
        <v>11.99</v>
      </c>
      <c r="J59" s="70">
        <f t="shared" si="4"/>
        <v>1.305239085264341</v>
      </c>
      <c r="K59" s="69">
        <f t="shared" si="3"/>
        <v>-12358835</v>
      </c>
    </row>
    <row r="60" spans="1:11" ht="28.5" customHeight="1" x14ac:dyDescent="0.25">
      <c r="A60" s="208"/>
      <c r="B60" s="210"/>
      <c r="C60" s="639" t="s">
        <v>0</v>
      </c>
      <c r="D60" s="617" t="s">
        <v>52</v>
      </c>
      <c r="E60" s="618"/>
      <c r="F60" s="72">
        <v>0</v>
      </c>
      <c r="G60" s="72">
        <v>0</v>
      </c>
      <c r="H60" s="72">
        <v>44</v>
      </c>
      <c r="I60" s="73">
        <v>0</v>
      </c>
      <c r="J60" s="73">
        <f t="shared" si="4"/>
        <v>1.4736108463661312E-5</v>
      </c>
      <c r="K60" s="72">
        <f t="shared" si="3"/>
        <v>44</v>
      </c>
    </row>
    <row r="61" spans="1:11" ht="12.95" customHeight="1" x14ac:dyDescent="0.25">
      <c r="A61" s="208"/>
      <c r="B61" s="210"/>
      <c r="C61" s="628"/>
      <c r="D61" s="617" t="s">
        <v>54</v>
      </c>
      <c r="E61" s="618"/>
      <c r="F61" s="72">
        <v>0</v>
      </c>
      <c r="G61" s="72">
        <v>0</v>
      </c>
      <c r="H61" s="72">
        <v>16657</v>
      </c>
      <c r="I61" s="73">
        <v>0</v>
      </c>
      <c r="J61" s="73">
        <f t="shared" si="4"/>
        <v>5.578621788163784E-3</v>
      </c>
      <c r="K61" s="72">
        <f t="shared" si="3"/>
        <v>16657</v>
      </c>
    </row>
    <row r="62" spans="1:11" ht="12.95" customHeight="1" x14ac:dyDescent="0.25">
      <c r="A62" s="208"/>
      <c r="B62" s="210"/>
      <c r="C62" s="628"/>
      <c r="D62" s="617" t="s">
        <v>57</v>
      </c>
      <c r="E62" s="618"/>
      <c r="F62" s="72">
        <v>0</v>
      </c>
      <c r="G62" s="72">
        <v>0</v>
      </c>
      <c r="H62" s="72">
        <v>103693</v>
      </c>
      <c r="I62" s="73">
        <v>0</v>
      </c>
      <c r="J62" s="73">
        <f t="shared" si="4"/>
        <v>3.472798397550983E-2</v>
      </c>
      <c r="K62" s="72">
        <f t="shared" si="3"/>
        <v>103693</v>
      </c>
    </row>
    <row r="63" spans="1:11" ht="40.5" customHeight="1" x14ac:dyDescent="0.25">
      <c r="A63" s="208"/>
      <c r="B63" s="210"/>
      <c r="C63" s="628"/>
      <c r="D63" s="617" t="s">
        <v>58</v>
      </c>
      <c r="E63" s="618"/>
      <c r="F63" s="72">
        <v>12400000</v>
      </c>
      <c r="G63" s="72">
        <v>32504000</v>
      </c>
      <c r="H63" s="72">
        <v>3766000</v>
      </c>
      <c r="I63" s="73">
        <v>11.59</v>
      </c>
      <c r="J63" s="73">
        <f t="shared" si="4"/>
        <v>1.2612769198670113</v>
      </c>
      <c r="K63" s="72">
        <f t="shared" si="3"/>
        <v>-12486000</v>
      </c>
    </row>
    <row r="64" spans="1:11" ht="29.25" customHeight="1" x14ac:dyDescent="0.25">
      <c r="A64" s="211"/>
      <c r="B64" s="212"/>
      <c r="C64" s="629"/>
      <c r="D64" s="617" t="s">
        <v>59</v>
      </c>
      <c r="E64" s="618"/>
      <c r="F64" s="72">
        <v>8200</v>
      </c>
      <c r="G64" s="72">
        <v>8200</v>
      </c>
      <c r="H64" s="72">
        <v>10871</v>
      </c>
      <c r="I64" s="73">
        <v>132.58000000000001</v>
      </c>
      <c r="J64" s="73">
        <f t="shared" si="4"/>
        <v>3.6408235251923211E-3</v>
      </c>
      <c r="K64" s="72">
        <f t="shared" si="3"/>
        <v>6771</v>
      </c>
    </row>
    <row r="65" spans="1:11" s="71" customFormat="1" ht="17.25" customHeight="1" x14ac:dyDescent="0.25">
      <c r="A65" s="208"/>
      <c r="B65" s="210"/>
      <c r="C65" s="655" t="s">
        <v>60</v>
      </c>
      <c r="D65" s="626"/>
      <c r="E65" s="627"/>
      <c r="F65" s="69">
        <v>31479428</v>
      </c>
      <c r="G65" s="69">
        <v>57153715</v>
      </c>
      <c r="H65" s="69">
        <v>17255446</v>
      </c>
      <c r="I65" s="70">
        <v>30.19</v>
      </c>
      <c r="J65" s="70">
        <f t="shared" si="4"/>
        <v>5.7790482692011533</v>
      </c>
      <c r="K65" s="69">
        <f t="shared" si="3"/>
        <v>-11321411.5</v>
      </c>
    </row>
    <row r="66" spans="1:11" ht="15.75" customHeight="1" x14ac:dyDescent="0.25">
      <c r="A66" s="208"/>
      <c r="B66" s="210"/>
      <c r="C66" s="7" t="s">
        <v>0</v>
      </c>
      <c r="D66" s="617" t="s">
        <v>61</v>
      </c>
      <c r="E66" s="618"/>
      <c r="F66" s="72">
        <v>0</v>
      </c>
      <c r="G66" s="72">
        <v>0</v>
      </c>
      <c r="H66" s="72">
        <v>7759</v>
      </c>
      <c r="I66" s="73">
        <v>0</v>
      </c>
      <c r="J66" s="73">
        <f t="shared" si="4"/>
        <v>2.5985787629442753E-3</v>
      </c>
      <c r="K66" s="72">
        <f t="shared" si="3"/>
        <v>7759</v>
      </c>
    </row>
    <row r="67" spans="1:11" ht="45.75" customHeight="1" x14ac:dyDescent="0.25">
      <c r="A67" s="636" t="s">
        <v>0</v>
      </c>
      <c r="B67" s="623"/>
      <c r="C67" s="628"/>
      <c r="D67" s="617" t="s">
        <v>62</v>
      </c>
      <c r="E67" s="618"/>
      <c r="F67" s="72">
        <v>3580363</v>
      </c>
      <c r="G67" s="72">
        <v>21094889</v>
      </c>
      <c r="H67" s="72">
        <v>6750108</v>
      </c>
      <c r="I67" s="73">
        <v>32</v>
      </c>
      <c r="J67" s="73">
        <f t="shared" si="4"/>
        <v>2.2606891733960892</v>
      </c>
      <c r="K67" s="72">
        <f t="shared" si="3"/>
        <v>-3797336.5</v>
      </c>
    </row>
    <row r="68" spans="1:11" ht="42.75" customHeight="1" x14ac:dyDescent="0.25">
      <c r="A68" s="636"/>
      <c r="B68" s="623"/>
      <c r="C68" s="628"/>
      <c r="D68" s="617" t="s">
        <v>63</v>
      </c>
      <c r="E68" s="618"/>
      <c r="F68" s="72">
        <v>3743951</v>
      </c>
      <c r="G68" s="72">
        <v>6834750</v>
      </c>
      <c r="H68" s="72">
        <v>1861173</v>
      </c>
      <c r="I68" s="73">
        <v>27.23</v>
      </c>
      <c r="J68" s="73">
        <f t="shared" si="4"/>
        <v>0.62332834540086168</v>
      </c>
      <c r="K68" s="72">
        <f t="shared" si="3"/>
        <v>-1556202</v>
      </c>
    </row>
    <row r="69" spans="1:11" ht="53.25" customHeight="1" x14ac:dyDescent="0.25">
      <c r="A69" s="636"/>
      <c r="B69" s="623"/>
      <c r="C69" s="628"/>
      <c r="D69" s="617" t="s">
        <v>64</v>
      </c>
      <c r="E69" s="618"/>
      <c r="F69" s="72">
        <v>927074</v>
      </c>
      <c r="G69" s="72">
        <v>1204036</v>
      </c>
      <c r="H69" s="72">
        <v>192803</v>
      </c>
      <c r="I69" s="73">
        <v>16.010000000000002</v>
      </c>
      <c r="J69" s="73">
        <f t="shared" si="4"/>
        <v>6.4571952729983909E-2</v>
      </c>
      <c r="K69" s="72">
        <f t="shared" si="3"/>
        <v>-409215</v>
      </c>
    </row>
    <row r="70" spans="1:11" ht="51.75" customHeight="1" x14ac:dyDescent="0.25">
      <c r="A70" s="636"/>
      <c r="B70" s="623"/>
      <c r="C70" s="628"/>
      <c r="D70" s="617" t="s">
        <v>65</v>
      </c>
      <c r="E70" s="618"/>
      <c r="F70" s="72">
        <v>5036040</v>
      </c>
      <c r="G70" s="72">
        <v>5036040</v>
      </c>
      <c r="H70" s="72">
        <v>150662</v>
      </c>
      <c r="I70" s="73">
        <v>2.99</v>
      </c>
      <c r="J70" s="73">
        <f t="shared" si="4"/>
        <v>5.0458444848912286E-2</v>
      </c>
      <c r="K70" s="72">
        <f t="shared" si="3"/>
        <v>-2367358</v>
      </c>
    </row>
    <row r="71" spans="1:11" ht="42" customHeight="1" x14ac:dyDescent="0.25">
      <c r="A71" s="636"/>
      <c r="B71" s="623"/>
      <c r="C71" s="628"/>
      <c r="D71" s="617" t="s">
        <v>66</v>
      </c>
      <c r="E71" s="618"/>
      <c r="F71" s="72">
        <v>3981000</v>
      </c>
      <c r="G71" s="72">
        <v>8773000</v>
      </c>
      <c r="H71" s="72">
        <v>1892937</v>
      </c>
      <c r="I71" s="73">
        <v>21.58</v>
      </c>
      <c r="J71" s="73">
        <f t="shared" si="4"/>
        <v>0.63396647606540124</v>
      </c>
      <c r="K71" s="72">
        <f t="shared" si="3"/>
        <v>-2493563</v>
      </c>
    </row>
    <row r="72" spans="1:11" ht="42" customHeight="1" x14ac:dyDescent="0.25">
      <c r="A72" s="636"/>
      <c r="B72" s="623"/>
      <c r="C72" s="628"/>
      <c r="D72" s="617" t="s">
        <v>67</v>
      </c>
      <c r="E72" s="618"/>
      <c r="F72" s="72">
        <v>10927000</v>
      </c>
      <c r="G72" s="72">
        <v>10927000</v>
      </c>
      <c r="H72" s="72">
        <v>4851011</v>
      </c>
      <c r="I72" s="73">
        <v>44.39</v>
      </c>
      <c r="J72" s="73">
        <f t="shared" si="4"/>
        <v>1.6246596421457755</v>
      </c>
      <c r="K72" s="72">
        <f t="shared" si="3"/>
        <v>-612489</v>
      </c>
    </row>
    <row r="73" spans="1:11" ht="42" customHeight="1" x14ac:dyDescent="0.25">
      <c r="A73" s="636"/>
      <c r="B73" s="623"/>
      <c r="C73" s="628"/>
      <c r="D73" s="617" t="s">
        <v>68</v>
      </c>
      <c r="E73" s="618"/>
      <c r="F73" s="72">
        <v>3284000</v>
      </c>
      <c r="G73" s="72">
        <v>3284000</v>
      </c>
      <c r="H73" s="72">
        <v>1548993</v>
      </c>
      <c r="I73" s="73">
        <v>47.17</v>
      </c>
      <c r="J73" s="73">
        <f t="shared" si="4"/>
        <v>0.51877565585118468</v>
      </c>
      <c r="K73" s="72">
        <f t="shared" si="3"/>
        <v>-93007</v>
      </c>
    </row>
    <row r="74" spans="1:11" ht="12.95" customHeight="1" x14ac:dyDescent="0.25">
      <c r="A74" s="636" t="s">
        <v>0</v>
      </c>
      <c r="B74" s="619" t="s">
        <v>69</v>
      </c>
      <c r="C74" s="620"/>
      <c r="D74" s="620"/>
      <c r="E74" s="621"/>
      <c r="F74" s="67">
        <v>7600000</v>
      </c>
      <c r="G74" s="67">
        <v>7600000</v>
      </c>
      <c r="H74" s="67">
        <v>3712477</v>
      </c>
      <c r="I74" s="68">
        <v>48.85</v>
      </c>
      <c r="J74" s="68">
        <f t="shared" si="4"/>
        <v>1.2433514486556354</v>
      </c>
      <c r="K74" s="67">
        <f t="shared" si="3"/>
        <v>-87523</v>
      </c>
    </row>
    <row r="75" spans="1:11" s="71" customFormat="1" ht="16.5" customHeight="1" x14ac:dyDescent="0.25">
      <c r="A75" s="636"/>
      <c r="B75" s="622" t="s">
        <v>0</v>
      </c>
      <c r="C75" s="625" t="s">
        <v>51</v>
      </c>
      <c r="D75" s="626"/>
      <c r="E75" s="627"/>
      <c r="F75" s="69">
        <v>7560000</v>
      </c>
      <c r="G75" s="69">
        <v>7560000</v>
      </c>
      <c r="H75" s="69">
        <v>3712477</v>
      </c>
      <c r="I75" s="70">
        <v>49.11</v>
      </c>
      <c r="J75" s="70">
        <f t="shared" si="4"/>
        <v>1.2433514486556354</v>
      </c>
      <c r="K75" s="69">
        <f t="shared" si="3"/>
        <v>-67523</v>
      </c>
    </row>
    <row r="76" spans="1:11" ht="12.95" customHeight="1" x14ac:dyDescent="0.25">
      <c r="A76" s="636"/>
      <c r="B76" s="623"/>
      <c r="C76" s="639" t="s">
        <v>0</v>
      </c>
      <c r="D76" s="617" t="s">
        <v>54</v>
      </c>
      <c r="E76" s="618"/>
      <c r="F76" s="72">
        <v>0</v>
      </c>
      <c r="G76" s="72">
        <v>0</v>
      </c>
      <c r="H76" s="72">
        <v>10562</v>
      </c>
      <c r="I76" s="73">
        <v>0</v>
      </c>
      <c r="J76" s="73">
        <f t="shared" si="4"/>
        <v>3.5373358543906996E-3</v>
      </c>
      <c r="K76" s="72">
        <f t="shared" si="3"/>
        <v>10562</v>
      </c>
    </row>
    <row r="77" spans="1:11" ht="12.95" customHeight="1" x14ac:dyDescent="0.25">
      <c r="A77" s="636"/>
      <c r="B77" s="623"/>
      <c r="C77" s="628"/>
      <c r="D77" s="617" t="s">
        <v>70</v>
      </c>
      <c r="E77" s="618"/>
      <c r="F77" s="72">
        <v>0</v>
      </c>
      <c r="G77" s="72">
        <v>0</v>
      </c>
      <c r="H77" s="72">
        <v>68</v>
      </c>
      <c r="I77" s="73">
        <v>0</v>
      </c>
      <c r="J77" s="73">
        <f t="shared" si="4"/>
        <v>2.2773985807476574E-5</v>
      </c>
      <c r="K77" s="72">
        <f t="shared" si="3"/>
        <v>68</v>
      </c>
    </row>
    <row r="78" spans="1:11" ht="12.95" customHeight="1" x14ac:dyDescent="0.25">
      <c r="A78" s="636"/>
      <c r="B78" s="623"/>
      <c r="C78" s="628"/>
      <c r="D78" s="617" t="s">
        <v>71</v>
      </c>
      <c r="E78" s="618"/>
      <c r="F78" s="72">
        <v>0</v>
      </c>
      <c r="G78" s="72">
        <v>0</v>
      </c>
      <c r="H78" s="72">
        <v>33</v>
      </c>
      <c r="I78" s="73">
        <v>0</v>
      </c>
      <c r="J78" s="73">
        <f t="shared" si="4"/>
        <v>1.1052081347745983E-5</v>
      </c>
      <c r="K78" s="72">
        <f t="shared" si="3"/>
        <v>33</v>
      </c>
    </row>
    <row r="79" spans="1:11" ht="12.95" customHeight="1" x14ac:dyDescent="0.25">
      <c r="A79" s="636"/>
      <c r="B79" s="623"/>
      <c r="C79" s="628"/>
      <c r="D79" s="617" t="s">
        <v>55</v>
      </c>
      <c r="E79" s="618"/>
      <c r="F79" s="72">
        <v>0</v>
      </c>
      <c r="G79" s="72">
        <v>0</v>
      </c>
      <c r="H79" s="72">
        <v>92</v>
      </c>
      <c r="I79" s="73">
        <v>0</v>
      </c>
      <c r="J79" s="73">
        <f t="shared" si="4"/>
        <v>3.0811863151291835E-5</v>
      </c>
      <c r="K79" s="72">
        <f t="shared" si="3"/>
        <v>92</v>
      </c>
    </row>
    <row r="80" spans="1:11" ht="12.95" customHeight="1" x14ac:dyDescent="0.25">
      <c r="A80" s="636"/>
      <c r="B80" s="623"/>
      <c r="C80" s="628"/>
      <c r="D80" s="617" t="s">
        <v>72</v>
      </c>
      <c r="E80" s="618"/>
      <c r="F80" s="72">
        <v>0</v>
      </c>
      <c r="G80" s="72">
        <v>0</v>
      </c>
      <c r="H80" s="72">
        <v>299</v>
      </c>
      <c r="I80" s="73">
        <v>0</v>
      </c>
      <c r="J80" s="73">
        <f t="shared" si="4"/>
        <v>1.0013855524169847E-4</v>
      </c>
      <c r="K80" s="72">
        <f t="shared" si="3"/>
        <v>299</v>
      </c>
    </row>
    <row r="81" spans="1:11" ht="12.95" customHeight="1" x14ac:dyDescent="0.25">
      <c r="A81" s="636"/>
      <c r="B81" s="623"/>
      <c r="C81" s="628"/>
      <c r="D81" s="617" t="s">
        <v>73</v>
      </c>
      <c r="E81" s="618"/>
      <c r="F81" s="72">
        <v>0</v>
      </c>
      <c r="G81" s="72">
        <v>0</v>
      </c>
      <c r="H81" s="72">
        <v>100</v>
      </c>
      <c r="I81" s="73">
        <v>0</v>
      </c>
      <c r="J81" s="73">
        <f t="shared" si="4"/>
        <v>3.3491155599230252E-5</v>
      </c>
      <c r="K81" s="72">
        <f t="shared" si="3"/>
        <v>100</v>
      </c>
    </row>
    <row r="82" spans="1:11" ht="43.5" customHeight="1" x14ac:dyDescent="0.25">
      <c r="A82" s="636"/>
      <c r="B82" s="623"/>
      <c r="C82" s="628"/>
      <c r="D82" s="617" t="s">
        <v>74</v>
      </c>
      <c r="E82" s="618"/>
      <c r="F82" s="72">
        <v>5670000</v>
      </c>
      <c r="G82" s="72">
        <v>5670000</v>
      </c>
      <c r="H82" s="72">
        <v>2400000</v>
      </c>
      <c r="I82" s="73">
        <v>42.33</v>
      </c>
      <c r="J82" s="73">
        <f t="shared" si="4"/>
        <v>0.80378773438152606</v>
      </c>
      <c r="K82" s="72">
        <f t="shared" si="3"/>
        <v>-435000</v>
      </c>
    </row>
    <row r="83" spans="1:11" ht="40.5" customHeight="1" x14ac:dyDescent="0.25">
      <c r="A83" s="636"/>
      <c r="B83" s="623"/>
      <c r="C83" s="628"/>
      <c r="D83" s="617" t="s">
        <v>75</v>
      </c>
      <c r="E83" s="618"/>
      <c r="F83" s="72">
        <v>1890000</v>
      </c>
      <c r="G83" s="72">
        <v>1890000</v>
      </c>
      <c r="H83" s="72">
        <v>800000</v>
      </c>
      <c r="I83" s="73">
        <v>42.33</v>
      </c>
      <c r="J83" s="73">
        <f t="shared" si="4"/>
        <v>0.26792924479384206</v>
      </c>
      <c r="K83" s="72">
        <f t="shared" si="3"/>
        <v>-145000</v>
      </c>
    </row>
    <row r="84" spans="1:11" ht="42.75" customHeight="1" x14ac:dyDescent="0.25">
      <c r="A84" s="636"/>
      <c r="B84" s="623"/>
      <c r="C84" s="628"/>
      <c r="D84" s="617" t="s">
        <v>76</v>
      </c>
      <c r="E84" s="618"/>
      <c r="F84" s="72">
        <v>0</v>
      </c>
      <c r="G84" s="72">
        <v>0</v>
      </c>
      <c r="H84" s="72">
        <v>375993</v>
      </c>
      <c r="I84" s="73">
        <v>0</v>
      </c>
      <c r="J84" s="73">
        <f t="shared" si="4"/>
        <v>0.1259244006722138</v>
      </c>
      <c r="K84" s="72">
        <f t="shared" si="3"/>
        <v>375993</v>
      </c>
    </row>
    <row r="85" spans="1:11" ht="44.25" customHeight="1" x14ac:dyDescent="0.25">
      <c r="A85" s="636"/>
      <c r="B85" s="623"/>
      <c r="C85" s="640"/>
      <c r="D85" s="617" t="s">
        <v>77</v>
      </c>
      <c r="E85" s="618"/>
      <c r="F85" s="72">
        <v>0</v>
      </c>
      <c r="G85" s="72">
        <v>0</v>
      </c>
      <c r="H85" s="72">
        <v>125331</v>
      </c>
      <c r="I85" s="73">
        <v>0</v>
      </c>
      <c r="J85" s="73">
        <f t="shared" si="4"/>
        <v>4.1974800224071268E-2</v>
      </c>
      <c r="K85" s="72">
        <f t="shared" si="3"/>
        <v>125331</v>
      </c>
    </row>
    <row r="86" spans="1:11" s="71" customFormat="1" ht="15" customHeight="1" x14ac:dyDescent="0.25">
      <c r="A86" s="636"/>
      <c r="B86" s="623"/>
      <c r="C86" s="625" t="s">
        <v>60</v>
      </c>
      <c r="D86" s="626"/>
      <c r="E86" s="627"/>
      <c r="F86" s="69">
        <v>40000</v>
      </c>
      <c r="G86" s="69">
        <v>40000</v>
      </c>
      <c r="H86" s="69">
        <v>0</v>
      </c>
      <c r="I86" s="70">
        <v>0</v>
      </c>
      <c r="J86" s="70">
        <f t="shared" si="4"/>
        <v>0</v>
      </c>
      <c r="K86" s="69">
        <f t="shared" si="3"/>
        <v>-20000</v>
      </c>
    </row>
    <row r="87" spans="1:11" ht="44.25" customHeight="1" x14ac:dyDescent="0.25">
      <c r="A87" s="636"/>
      <c r="B87" s="623"/>
      <c r="C87" s="7" t="s">
        <v>0</v>
      </c>
      <c r="D87" s="617" t="s">
        <v>78</v>
      </c>
      <c r="E87" s="618"/>
      <c r="F87" s="72">
        <v>30000</v>
      </c>
      <c r="G87" s="72">
        <v>30000</v>
      </c>
      <c r="H87" s="72">
        <v>0</v>
      </c>
      <c r="I87" s="73">
        <v>0</v>
      </c>
      <c r="J87" s="73">
        <f t="shared" si="4"/>
        <v>0</v>
      </c>
      <c r="K87" s="72">
        <f t="shared" si="3"/>
        <v>-15000</v>
      </c>
    </row>
    <row r="88" spans="1:11" ht="40.5" customHeight="1" x14ac:dyDescent="0.25">
      <c r="A88" s="636" t="s">
        <v>0</v>
      </c>
      <c r="B88" s="623"/>
      <c r="C88" s="628"/>
      <c r="D88" s="617" t="s">
        <v>68</v>
      </c>
      <c r="E88" s="618"/>
      <c r="F88" s="72">
        <v>10000</v>
      </c>
      <c r="G88" s="72">
        <v>10000</v>
      </c>
      <c r="H88" s="72">
        <v>0</v>
      </c>
      <c r="I88" s="73">
        <v>0</v>
      </c>
      <c r="J88" s="73">
        <f t="shared" si="4"/>
        <v>0</v>
      </c>
      <c r="K88" s="72">
        <f t="shared" si="3"/>
        <v>-5000</v>
      </c>
    </row>
    <row r="89" spans="1:11" ht="12.95" customHeight="1" x14ac:dyDescent="0.25">
      <c r="A89" s="636" t="s">
        <v>0</v>
      </c>
      <c r="B89" s="619" t="s">
        <v>79</v>
      </c>
      <c r="C89" s="620"/>
      <c r="D89" s="620"/>
      <c r="E89" s="621"/>
      <c r="F89" s="67">
        <v>9000000</v>
      </c>
      <c r="G89" s="67">
        <v>9000000</v>
      </c>
      <c r="H89" s="67">
        <v>4007807</v>
      </c>
      <c r="I89" s="68">
        <v>44.53</v>
      </c>
      <c r="J89" s="68">
        <f t="shared" si="4"/>
        <v>1.3422608784868422</v>
      </c>
      <c r="K89" s="67">
        <f t="shared" si="3"/>
        <v>-492193</v>
      </c>
    </row>
    <row r="90" spans="1:11" s="71" customFormat="1" ht="12.95" customHeight="1" x14ac:dyDescent="0.25">
      <c r="A90" s="636"/>
      <c r="B90" s="622" t="s">
        <v>0</v>
      </c>
      <c r="C90" s="625" t="s">
        <v>51</v>
      </c>
      <c r="D90" s="626"/>
      <c r="E90" s="627"/>
      <c r="F90" s="69">
        <v>9000000</v>
      </c>
      <c r="G90" s="69">
        <v>9000000</v>
      </c>
      <c r="H90" s="69">
        <v>4007807</v>
      </c>
      <c r="I90" s="70">
        <v>44.53</v>
      </c>
      <c r="J90" s="70">
        <f t="shared" si="4"/>
        <v>1.3422608784868422</v>
      </c>
      <c r="K90" s="69">
        <f t="shared" si="3"/>
        <v>-492193</v>
      </c>
    </row>
    <row r="91" spans="1:11" ht="15" customHeight="1" x14ac:dyDescent="0.25">
      <c r="A91" s="636"/>
      <c r="B91" s="623"/>
      <c r="C91" s="639" t="s">
        <v>0</v>
      </c>
      <c r="D91" s="617" t="s">
        <v>80</v>
      </c>
      <c r="E91" s="618"/>
      <c r="F91" s="72">
        <v>8750000</v>
      </c>
      <c r="G91" s="72">
        <v>8750000</v>
      </c>
      <c r="H91" s="72">
        <v>3861766</v>
      </c>
      <c r="I91" s="73">
        <v>44.13</v>
      </c>
      <c r="J91" s="73">
        <f t="shared" si="4"/>
        <v>1.2933500599381702</v>
      </c>
      <c r="K91" s="72">
        <f t="shared" si="3"/>
        <v>-513234</v>
      </c>
    </row>
    <row r="92" spans="1:11" ht="15" customHeight="1" x14ac:dyDescent="0.25">
      <c r="A92" s="636"/>
      <c r="B92" s="623"/>
      <c r="C92" s="628"/>
      <c r="D92" s="617" t="s">
        <v>81</v>
      </c>
      <c r="E92" s="618"/>
      <c r="F92" s="72">
        <v>0</v>
      </c>
      <c r="G92" s="72">
        <v>0</v>
      </c>
      <c r="H92" s="72">
        <v>14071</v>
      </c>
      <c r="I92" s="73">
        <v>0</v>
      </c>
      <c r="J92" s="73">
        <f t="shared" si="4"/>
        <v>4.7125405043676894E-3</v>
      </c>
      <c r="K92" s="72">
        <f t="shared" si="3"/>
        <v>14071</v>
      </c>
    </row>
    <row r="93" spans="1:11" ht="15" customHeight="1" x14ac:dyDescent="0.25">
      <c r="A93" s="636"/>
      <c r="B93" s="638"/>
      <c r="C93" s="640"/>
      <c r="D93" s="617" t="s">
        <v>54</v>
      </c>
      <c r="E93" s="618"/>
      <c r="F93" s="72">
        <v>250000</v>
      </c>
      <c r="G93" s="72">
        <v>250000</v>
      </c>
      <c r="H93" s="72">
        <v>131970</v>
      </c>
      <c r="I93" s="73">
        <v>52.79</v>
      </c>
      <c r="J93" s="73">
        <f t="shared" si="4"/>
        <v>4.4198278044304165E-2</v>
      </c>
      <c r="K93" s="72">
        <f t="shared" si="3"/>
        <v>6970</v>
      </c>
    </row>
    <row r="94" spans="1:11" ht="12.95" customHeight="1" x14ac:dyDescent="0.25">
      <c r="A94" s="636"/>
      <c r="B94" s="619" t="s">
        <v>82</v>
      </c>
      <c r="C94" s="620"/>
      <c r="D94" s="620"/>
      <c r="E94" s="621"/>
      <c r="F94" s="67">
        <v>0</v>
      </c>
      <c r="G94" s="67">
        <v>4000000</v>
      </c>
      <c r="H94" s="67">
        <v>0</v>
      </c>
      <c r="I94" s="68">
        <v>0</v>
      </c>
      <c r="J94" s="68">
        <f t="shared" si="4"/>
        <v>0</v>
      </c>
      <c r="K94" s="67">
        <f t="shared" si="3"/>
        <v>-2000000</v>
      </c>
    </row>
    <row r="95" spans="1:11" s="71" customFormat="1" ht="12.95" customHeight="1" x14ac:dyDescent="0.25">
      <c r="A95" s="636"/>
      <c r="B95" s="622" t="s">
        <v>0</v>
      </c>
      <c r="C95" s="625" t="s">
        <v>60</v>
      </c>
      <c r="D95" s="626"/>
      <c r="E95" s="627"/>
      <c r="F95" s="69">
        <v>0</v>
      </c>
      <c r="G95" s="69">
        <v>4000000</v>
      </c>
      <c r="H95" s="69">
        <v>0</v>
      </c>
      <c r="I95" s="70">
        <v>0</v>
      </c>
      <c r="J95" s="70">
        <f t="shared" si="4"/>
        <v>0</v>
      </c>
      <c r="K95" s="69">
        <f t="shared" si="3"/>
        <v>-2000000</v>
      </c>
    </row>
    <row r="96" spans="1:11" ht="45.75" customHeight="1" x14ac:dyDescent="0.25">
      <c r="A96" s="636"/>
      <c r="B96" s="638"/>
      <c r="C96" s="86" t="s">
        <v>0</v>
      </c>
      <c r="D96" s="617" t="s">
        <v>66</v>
      </c>
      <c r="E96" s="618"/>
      <c r="F96" s="72">
        <v>0</v>
      </c>
      <c r="G96" s="72">
        <v>4000000</v>
      </c>
      <c r="H96" s="72">
        <v>0</v>
      </c>
      <c r="I96" s="73">
        <v>0</v>
      </c>
      <c r="J96" s="73">
        <f t="shared" si="4"/>
        <v>0</v>
      </c>
      <c r="K96" s="72">
        <f t="shared" si="3"/>
        <v>-2000000</v>
      </c>
    </row>
    <row r="97" spans="1:11" ht="12.95" customHeight="1" x14ac:dyDescent="0.25">
      <c r="A97" s="636"/>
      <c r="B97" s="619" t="s">
        <v>83</v>
      </c>
      <c r="C97" s="620"/>
      <c r="D97" s="620"/>
      <c r="E97" s="621"/>
      <c r="F97" s="67">
        <v>50000</v>
      </c>
      <c r="G97" s="67">
        <v>50000</v>
      </c>
      <c r="H97" s="67">
        <v>49924</v>
      </c>
      <c r="I97" s="68">
        <v>99.85</v>
      </c>
      <c r="J97" s="68">
        <f t="shared" si="4"/>
        <v>1.6720124521359712E-2</v>
      </c>
      <c r="K97" s="67">
        <f t="shared" si="3"/>
        <v>24924</v>
      </c>
    </row>
    <row r="98" spans="1:11" s="71" customFormat="1" ht="12.95" customHeight="1" x14ac:dyDescent="0.25">
      <c r="A98" s="636"/>
      <c r="B98" s="622" t="s">
        <v>0</v>
      </c>
      <c r="C98" s="625" t="s">
        <v>51</v>
      </c>
      <c r="D98" s="626"/>
      <c r="E98" s="627"/>
      <c r="F98" s="69">
        <v>50000</v>
      </c>
      <c r="G98" s="69">
        <v>50000</v>
      </c>
      <c r="H98" s="69">
        <v>49924</v>
      </c>
      <c r="I98" s="70">
        <v>99.85</v>
      </c>
      <c r="J98" s="70">
        <f t="shared" si="4"/>
        <v>1.6720124521359712E-2</v>
      </c>
      <c r="K98" s="69">
        <f t="shared" si="3"/>
        <v>24924</v>
      </c>
    </row>
    <row r="99" spans="1:11" ht="43.5" customHeight="1" x14ac:dyDescent="0.25">
      <c r="A99" s="637"/>
      <c r="B99" s="624"/>
      <c r="C99" s="87" t="s">
        <v>0</v>
      </c>
      <c r="D99" s="630" t="s">
        <v>58</v>
      </c>
      <c r="E99" s="631"/>
      <c r="F99" s="72">
        <v>50000</v>
      </c>
      <c r="G99" s="72">
        <v>50000</v>
      </c>
      <c r="H99" s="72">
        <v>49924</v>
      </c>
      <c r="I99" s="73">
        <v>99.85</v>
      </c>
      <c r="J99" s="73">
        <f t="shared" si="4"/>
        <v>1.6720124521359712E-2</v>
      </c>
      <c r="K99" s="72">
        <f t="shared" si="3"/>
        <v>24924</v>
      </c>
    </row>
    <row r="100" spans="1:11" ht="20.25" customHeight="1" x14ac:dyDescent="0.25">
      <c r="A100" s="632" t="s">
        <v>84</v>
      </c>
      <c r="B100" s="633"/>
      <c r="C100" s="633"/>
      <c r="D100" s="633"/>
      <c r="E100" s="634"/>
      <c r="F100" s="64">
        <v>1446000</v>
      </c>
      <c r="G100" s="64">
        <v>1446000</v>
      </c>
      <c r="H100" s="64">
        <v>688468</v>
      </c>
      <c r="I100" s="65">
        <v>47.61</v>
      </c>
      <c r="J100" s="65">
        <f t="shared" si="4"/>
        <v>0.23057588913090854</v>
      </c>
      <c r="K100" s="66">
        <f t="shared" si="3"/>
        <v>-34532</v>
      </c>
    </row>
    <row r="101" spans="1:11" ht="27.75" customHeight="1" x14ac:dyDescent="0.25">
      <c r="A101" s="635"/>
      <c r="B101" s="619" t="s">
        <v>85</v>
      </c>
      <c r="C101" s="620"/>
      <c r="D101" s="620"/>
      <c r="E101" s="621"/>
      <c r="F101" s="67">
        <v>1446000</v>
      </c>
      <c r="G101" s="67">
        <v>1446000</v>
      </c>
      <c r="H101" s="67">
        <v>688468</v>
      </c>
      <c r="I101" s="68">
        <v>47.61</v>
      </c>
      <c r="J101" s="68">
        <f t="shared" si="4"/>
        <v>0.23057588913090854</v>
      </c>
      <c r="K101" s="67">
        <f t="shared" si="3"/>
        <v>-34532</v>
      </c>
    </row>
    <row r="102" spans="1:11" ht="12.95" customHeight="1" x14ac:dyDescent="0.25">
      <c r="A102" s="636"/>
      <c r="B102" s="622" t="s">
        <v>0</v>
      </c>
      <c r="C102" s="625" t="s">
        <v>51</v>
      </c>
      <c r="D102" s="626"/>
      <c r="E102" s="627"/>
      <c r="F102" s="69">
        <v>1446000</v>
      </c>
      <c r="G102" s="69">
        <v>1446000</v>
      </c>
      <c r="H102" s="69">
        <v>688468</v>
      </c>
      <c r="I102" s="70">
        <v>47.61</v>
      </c>
      <c r="J102" s="70">
        <f t="shared" si="4"/>
        <v>0.23057588913090854</v>
      </c>
      <c r="K102" s="69">
        <f t="shared" si="3"/>
        <v>-34532</v>
      </c>
    </row>
    <row r="103" spans="1:11" ht="15" customHeight="1" x14ac:dyDescent="0.25">
      <c r="A103" s="636"/>
      <c r="B103" s="623"/>
      <c r="C103" s="639" t="s">
        <v>0</v>
      </c>
      <c r="D103" s="617" t="s">
        <v>54</v>
      </c>
      <c r="E103" s="618"/>
      <c r="F103" s="72">
        <v>0</v>
      </c>
      <c r="G103" s="72">
        <v>0</v>
      </c>
      <c r="H103" s="72">
        <v>1890</v>
      </c>
      <c r="I103" s="73">
        <v>0</v>
      </c>
      <c r="J103" s="73">
        <f t="shared" si="4"/>
        <v>6.3298284082545183E-4</v>
      </c>
      <c r="K103" s="72">
        <f t="shared" si="3"/>
        <v>1890</v>
      </c>
    </row>
    <row r="104" spans="1:11" ht="41.25" customHeight="1" x14ac:dyDescent="0.25">
      <c r="A104" s="636"/>
      <c r="B104" s="623"/>
      <c r="C104" s="628"/>
      <c r="D104" s="617" t="s">
        <v>86</v>
      </c>
      <c r="E104" s="618"/>
      <c r="F104" s="72">
        <v>46000</v>
      </c>
      <c r="G104" s="72">
        <v>46000</v>
      </c>
      <c r="H104" s="72">
        <v>16946</v>
      </c>
      <c r="I104" s="73">
        <v>36.840000000000003</v>
      </c>
      <c r="J104" s="73">
        <f t="shared" si="4"/>
        <v>5.6754112278455593E-3</v>
      </c>
      <c r="K104" s="72">
        <f t="shared" si="3"/>
        <v>-6054</v>
      </c>
    </row>
    <row r="105" spans="1:11" ht="44.25" customHeight="1" x14ac:dyDescent="0.25">
      <c r="A105" s="636"/>
      <c r="B105" s="623"/>
      <c r="C105" s="628"/>
      <c r="D105" s="617" t="s">
        <v>87</v>
      </c>
      <c r="E105" s="618"/>
      <c r="F105" s="72">
        <v>1050000</v>
      </c>
      <c r="G105" s="72">
        <v>1050000</v>
      </c>
      <c r="H105" s="72">
        <v>502224</v>
      </c>
      <c r="I105" s="73">
        <v>47.83</v>
      </c>
      <c r="J105" s="73">
        <f t="shared" si="4"/>
        <v>0.16820062129667815</v>
      </c>
      <c r="K105" s="72">
        <f t="shared" si="3"/>
        <v>-22776</v>
      </c>
    </row>
    <row r="106" spans="1:11" ht="41.25" customHeight="1" x14ac:dyDescent="0.25">
      <c r="A106" s="637"/>
      <c r="B106" s="624"/>
      <c r="C106" s="629"/>
      <c r="D106" s="630" t="s">
        <v>88</v>
      </c>
      <c r="E106" s="631"/>
      <c r="F106" s="72">
        <v>350000</v>
      </c>
      <c r="G106" s="72">
        <v>350000</v>
      </c>
      <c r="H106" s="72">
        <v>167408</v>
      </c>
      <c r="I106" s="73">
        <v>47.83</v>
      </c>
      <c r="J106" s="73">
        <f t="shared" si="4"/>
        <v>5.6066873765559383E-2</v>
      </c>
      <c r="K106" s="72">
        <f t="shared" si="3"/>
        <v>-7592</v>
      </c>
    </row>
    <row r="107" spans="1:11" ht="20.25" customHeight="1" x14ac:dyDescent="0.25">
      <c r="A107" s="632" t="s">
        <v>89</v>
      </c>
      <c r="B107" s="633"/>
      <c r="C107" s="633"/>
      <c r="D107" s="633"/>
      <c r="E107" s="634"/>
      <c r="F107" s="64">
        <v>284841</v>
      </c>
      <c r="G107" s="64">
        <v>366012</v>
      </c>
      <c r="H107" s="64">
        <v>270397</v>
      </c>
      <c r="I107" s="65">
        <v>73.88</v>
      </c>
      <c r="J107" s="65">
        <f t="shared" si="4"/>
        <v>9.0559080005650633E-2</v>
      </c>
      <c r="K107" s="66">
        <f t="shared" si="3"/>
        <v>87391</v>
      </c>
    </row>
    <row r="108" spans="1:11" ht="12.95" customHeight="1" x14ac:dyDescent="0.25">
      <c r="A108" s="635" t="s">
        <v>0</v>
      </c>
      <c r="B108" s="619" t="s">
        <v>90</v>
      </c>
      <c r="C108" s="620"/>
      <c r="D108" s="620"/>
      <c r="E108" s="621"/>
      <c r="F108" s="67">
        <v>284841</v>
      </c>
      <c r="G108" s="67">
        <v>366012</v>
      </c>
      <c r="H108" s="67">
        <v>241560</v>
      </c>
      <c r="I108" s="68">
        <v>66</v>
      </c>
      <c r="J108" s="68">
        <f t="shared" si="4"/>
        <v>8.0901235465500598E-2</v>
      </c>
      <c r="K108" s="67">
        <f t="shared" si="3"/>
        <v>58554</v>
      </c>
    </row>
    <row r="109" spans="1:11" ht="12.95" customHeight="1" x14ac:dyDescent="0.25">
      <c r="A109" s="636"/>
      <c r="B109" s="622" t="s">
        <v>0</v>
      </c>
      <c r="C109" s="625" t="s">
        <v>51</v>
      </c>
      <c r="D109" s="626"/>
      <c r="E109" s="627"/>
      <c r="F109" s="69">
        <v>284841</v>
      </c>
      <c r="G109" s="69">
        <v>366012</v>
      </c>
      <c r="H109" s="69">
        <v>241560</v>
      </c>
      <c r="I109" s="70">
        <v>66</v>
      </c>
      <c r="J109" s="70">
        <f t="shared" si="4"/>
        <v>8.0901235465500598E-2</v>
      </c>
      <c r="K109" s="69">
        <f t="shared" si="3"/>
        <v>58554</v>
      </c>
    </row>
    <row r="110" spans="1:11" ht="15.75" customHeight="1" x14ac:dyDescent="0.25">
      <c r="A110" s="636"/>
      <c r="B110" s="623"/>
      <c r="C110" s="639" t="s">
        <v>0</v>
      </c>
      <c r="D110" s="617" t="s">
        <v>54</v>
      </c>
      <c r="E110" s="618"/>
      <c r="F110" s="72">
        <v>0</v>
      </c>
      <c r="G110" s="72">
        <v>0</v>
      </c>
      <c r="H110" s="72">
        <v>276</v>
      </c>
      <c r="I110" s="73">
        <v>0</v>
      </c>
      <c r="J110" s="73">
        <f t="shared" si="4"/>
        <v>9.24355894538755E-5</v>
      </c>
      <c r="K110" s="72">
        <f t="shared" si="3"/>
        <v>276</v>
      </c>
    </row>
    <row r="111" spans="1:11" ht="15.75" customHeight="1" x14ac:dyDescent="0.25">
      <c r="A111" s="636"/>
      <c r="B111" s="623"/>
      <c r="C111" s="628"/>
      <c r="D111" s="617" t="s">
        <v>55</v>
      </c>
      <c r="E111" s="618"/>
      <c r="F111" s="72">
        <v>0</v>
      </c>
      <c r="G111" s="72">
        <v>0</v>
      </c>
      <c r="H111" s="72">
        <v>547</v>
      </c>
      <c r="I111" s="73">
        <v>0</v>
      </c>
      <c r="J111" s="73">
        <f t="shared" si="4"/>
        <v>1.831966211277895E-4</v>
      </c>
      <c r="K111" s="72">
        <f t="shared" si="3"/>
        <v>547</v>
      </c>
    </row>
    <row r="112" spans="1:11" ht="46.5" customHeight="1" x14ac:dyDescent="0.25">
      <c r="A112" s="636"/>
      <c r="B112" s="623"/>
      <c r="C112" s="628"/>
      <c r="D112" s="617" t="s">
        <v>91</v>
      </c>
      <c r="E112" s="618"/>
      <c r="F112" s="72">
        <v>242115</v>
      </c>
      <c r="G112" s="72">
        <v>311110</v>
      </c>
      <c r="H112" s="72">
        <v>204430</v>
      </c>
      <c r="I112" s="73">
        <v>65.709999999999994</v>
      </c>
      <c r="J112" s="73">
        <f t="shared" si="4"/>
        <v>6.8465969391506412E-2</v>
      </c>
      <c r="K112" s="72">
        <f t="shared" ref="K112:K171" si="5">H112-G112/2</f>
        <v>48875</v>
      </c>
    </row>
    <row r="113" spans="1:11" ht="41.25" customHeight="1" x14ac:dyDescent="0.25">
      <c r="A113" s="636"/>
      <c r="B113" s="623"/>
      <c r="C113" s="628"/>
      <c r="D113" s="617" t="s">
        <v>88</v>
      </c>
      <c r="E113" s="618"/>
      <c r="F113" s="72">
        <v>42726</v>
      </c>
      <c r="G113" s="72">
        <v>54902</v>
      </c>
      <c r="H113" s="72">
        <v>36076</v>
      </c>
      <c r="I113" s="73">
        <v>65.709999999999994</v>
      </c>
      <c r="J113" s="73">
        <f t="shared" ref="J113:J172" si="6">H113/$H$12%</f>
        <v>1.2082269293978307E-2</v>
      </c>
      <c r="K113" s="72">
        <f t="shared" si="5"/>
        <v>8625</v>
      </c>
    </row>
    <row r="114" spans="1:11" ht="54.75" customHeight="1" x14ac:dyDescent="0.25">
      <c r="A114" s="636"/>
      <c r="B114" s="638"/>
      <c r="C114" s="640"/>
      <c r="D114" s="617" t="s">
        <v>92</v>
      </c>
      <c r="E114" s="618"/>
      <c r="F114" s="72">
        <v>0</v>
      </c>
      <c r="G114" s="72">
        <v>0</v>
      </c>
      <c r="H114" s="72">
        <v>232</v>
      </c>
      <c r="I114" s="73">
        <v>0</v>
      </c>
      <c r="J114" s="73">
        <f t="shared" si="6"/>
        <v>7.7699480990214186E-5</v>
      </c>
      <c r="K114" s="72">
        <f t="shared" si="5"/>
        <v>232</v>
      </c>
    </row>
    <row r="115" spans="1:11" ht="12.95" customHeight="1" x14ac:dyDescent="0.25">
      <c r="A115" s="636"/>
      <c r="B115" s="619" t="s">
        <v>93</v>
      </c>
      <c r="C115" s="620"/>
      <c r="D115" s="620"/>
      <c r="E115" s="621"/>
      <c r="F115" s="67">
        <v>0</v>
      </c>
      <c r="G115" s="67">
        <v>0</v>
      </c>
      <c r="H115" s="67">
        <v>28837</v>
      </c>
      <c r="I115" s="68">
        <v>0</v>
      </c>
      <c r="J115" s="68">
        <f t="shared" si="6"/>
        <v>9.6578445401500294E-3</v>
      </c>
      <c r="K115" s="67">
        <f t="shared" si="5"/>
        <v>28837</v>
      </c>
    </row>
    <row r="116" spans="1:11" ht="12.95" customHeight="1" x14ac:dyDescent="0.25">
      <c r="A116" s="636"/>
      <c r="B116" s="622" t="s">
        <v>0</v>
      </c>
      <c r="C116" s="625" t="s">
        <v>51</v>
      </c>
      <c r="D116" s="626"/>
      <c r="E116" s="627"/>
      <c r="F116" s="69">
        <v>0</v>
      </c>
      <c r="G116" s="69">
        <v>0</v>
      </c>
      <c r="H116" s="69">
        <v>28837</v>
      </c>
      <c r="I116" s="70">
        <v>0</v>
      </c>
      <c r="J116" s="70">
        <f t="shared" si="6"/>
        <v>9.6578445401500294E-3</v>
      </c>
      <c r="K116" s="69">
        <f t="shared" si="5"/>
        <v>28837</v>
      </c>
    </row>
    <row r="117" spans="1:11" ht="15" customHeight="1" x14ac:dyDescent="0.25">
      <c r="A117" s="636"/>
      <c r="B117" s="623"/>
      <c r="C117" s="639" t="s">
        <v>0</v>
      </c>
      <c r="D117" s="617" t="s">
        <v>54</v>
      </c>
      <c r="E117" s="618"/>
      <c r="F117" s="72">
        <v>0</v>
      </c>
      <c r="G117" s="72">
        <v>0</v>
      </c>
      <c r="H117" s="72">
        <v>0</v>
      </c>
      <c r="I117" s="73">
        <v>0</v>
      </c>
      <c r="J117" s="73">
        <f t="shared" si="6"/>
        <v>0</v>
      </c>
      <c r="K117" s="72">
        <f t="shared" si="5"/>
        <v>0</v>
      </c>
    </row>
    <row r="118" spans="1:11" ht="15" customHeight="1" x14ac:dyDescent="0.25">
      <c r="A118" s="637"/>
      <c r="B118" s="624"/>
      <c r="C118" s="629"/>
      <c r="D118" s="630" t="s">
        <v>71</v>
      </c>
      <c r="E118" s="631"/>
      <c r="F118" s="72">
        <v>0</v>
      </c>
      <c r="G118" s="72">
        <v>0</v>
      </c>
      <c r="H118" s="72">
        <v>28837</v>
      </c>
      <c r="I118" s="73">
        <v>0</v>
      </c>
      <c r="J118" s="73">
        <f t="shared" si="6"/>
        <v>9.6578445401500294E-3</v>
      </c>
      <c r="K118" s="72">
        <f t="shared" si="5"/>
        <v>28837</v>
      </c>
    </row>
    <row r="119" spans="1:11" ht="20.25" customHeight="1" x14ac:dyDescent="0.25">
      <c r="A119" s="632" t="s">
        <v>96</v>
      </c>
      <c r="B119" s="633"/>
      <c r="C119" s="633"/>
      <c r="D119" s="633"/>
      <c r="E119" s="634"/>
      <c r="F119" s="64">
        <v>102202116</v>
      </c>
      <c r="G119" s="64">
        <v>107566318</v>
      </c>
      <c r="H119" s="64">
        <v>30999647</v>
      </c>
      <c r="I119" s="65">
        <v>28.82</v>
      </c>
      <c r="J119" s="65">
        <f t="shared" si="6"/>
        <v>10.382140011982115</v>
      </c>
      <c r="K119" s="66">
        <f t="shared" si="5"/>
        <v>-22783512</v>
      </c>
    </row>
    <row r="120" spans="1:11" ht="12.95" customHeight="1" x14ac:dyDescent="0.25">
      <c r="A120" s="635" t="s">
        <v>0</v>
      </c>
      <c r="B120" s="619" t="s">
        <v>97</v>
      </c>
      <c r="C120" s="620"/>
      <c r="D120" s="620"/>
      <c r="E120" s="621"/>
      <c r="F120" s="67">
        <v>57087750</v>
      </c>
      <c r="G120" s="67">
        <v>58227750</v>
      </c>
      <c r="H120" s="67">
        <v>5950107</v>
      </c>
      <c r="I120" s="68">
        <v>10.220000000000001</v>
      </c>
      <c r="J120" s="68">
        <f t="shared" si="6"/>
        <v>1.9927595936906914</v>
      </c>
      <c r="K120" s="67">
        <f t="shared" si="5"/>
        <v>-23163768</v>
      </c>
    </row>
    <row r="121" spans="1:11" ht="12.95" customHeight="1" x14ac:dyDescent="0.25">
      <c r="A121" s="636"/>
      <c r="B121" s="622" t="s">
        <v>0</v>
      </c>
      <c r="C121" s="625" t="s">
        <v>51</v>
      </c>
      <c r="D121" s="626"/>
      <c r="E121" s="627"/>
      <c r="F121" s="69">
        <v>23544000</v>
      </c>
      <c r="G121" s="69">
        <v>24684000</v>
      </c>
      <c r="H121" s="69">
        <v>5857986</v>
      </c>
      <c r="I121" s="70">
        <v>23.73</v>
      </c>
      <c r="J121" s="70">
        <f t="shared" si="6"/>
        <v>1.9619072062411245</v>
      </c>
      <c r="K121" s="69">
        <f t="shared" si="5"/>
        <v>-6484014</v>
      </c>
    </row>
    <row r="122" spans="1:11" ht="41.25" customHeight="1" x14ac:dyDescent="0.25">
      <c r="A122" s="636"/>
      <c r="B122" s="623"/>
      <c r="C122" s="639" t="s">
        <v>0</v>
      </c>
      <c r="D122" s="617" t="s">
        <v>53</v>
      </c>
      <c r="E122" s="618"/>
      <c r="F122" s="72">
        <v>4500000</v>
      </c>
      <c r="G122" s="72">
        <v>4500000</v>
      </c>
      <c r="H122" s="72">
        <v>3071852</v>
      </c>
      <c r="I122" s="73">
        <v>68.260000000000005</v>
      </c>
      <c r="J122" s="73">
        <f t="shared" si="6"/>
        <v>1.0287987330980666</v>
      </c>
      <c r="K122" s="72">
        <f t="shared" si="5"/>
        <v>821852</v>
      </c>
    </row>
    <row r="123" spans="1:11" ht="15.75" customHeight="1" x14ac:dyDescent="0.25">
      <c r="A123" s="636"/>
      <c r="B123" s="623"/>
      <c r="C123" s="628"/>
      <c r="D123" s="617" t="s">
        <v>54</v>
      </c>
      <c r="E123" s="618"/>
      <c r="F123" s="72">
        <v>0</v>
      </c>
      <c r="G123" s="72">
        <v>0</v>
      </c>
      <c r="H123" s="72">
        <v>428109</v>
      </c>
      <c r="I123" s="73">
        <v>0</v>
      </c>
      <c r="J123" s="73">
        <f t="shared" si="6"/>
        <v>0.14337865132430866</v>
      </c>
      <c r="K123" s="72">
        <f t="shared" si="5"/>
        <v>428109</v>
      </c>
    </row>
    <row r="124" spans="1:11" ht="15.75" customHeight="1" x14ac:dyDescent="0.25">
      <c r="A124" s="636"/>
      <c r="B124" s="623"/>
      <c r="C124" s="628"/>
      <c r="D124" s="617" t="s">
        <v>55</v>
      </c>
      <c r="E124" s="618"/>
      <c r="F124" s="72">
        <v>19044000</v>
      </c>
      <c r="G124" s="72">
        <v>19964000</v>
      </c>
      <c r="H124" s="72">
        <v>2358026</v>
      </c>
      <c r="I124" s="73">
        <v>11.81</v>
      </c>
      <c r="J124" s="73">
        <f t="shared" si="6"/>
        <v>0.78973015673030522</v>
      </c>
      <c r="K124" s="72">
        <f t="shared" si="5"/>
        <v>-7623974</v>
      </c>
    </row>
    <row r="125" spans="1:11" ht="41.25" customHeight="1" x14ac:dyDescent="0.25">
      <c r="A125" s="636" t="s">
        <v>0</v>
      </c>
      <c r="B125" s="623"/>
      <c r="C125" s="628"/>
      <c r="D125" s="617" t="s">
        <v>99</v>
      </c>
      <c r="E125" s="618"/>
      <c r="F125" s="72">
        <v>0</v>
      </c>
      <c r="G125" s="72">
        <v>220000</v>
      </c>
      <c r="H125" s="72">
        <v>0</v>
      </c>
      <c r="I125" s="73">
        <v>0</v>
      </c>
      <c r="J125" s="73">
        <f t="shared" si="6"/>
        <v>0</v>
      </c>
      <c r="K125" s="72">
        <f t="shared" si="5"/>
        <v>-110000</v>
      </c>
    </row>
    <row r="126" spans="1:11" ht="12.95" customHeight="1" x14ac:dyDescent="0.25">
      <c r="A126" s="636" t="s">
        <v>0</v>
      </c>
      <c r="B126" s="623"/>
      <c r="C126" s="625" t="s">
        <v>60</v>
      </c>
      <c r="D126" s="626"/>
      <c r="E126" s="627"/>
      <c r="F126" s="69">
        <v>33543750</v>
      </c>
      <c r="G126" s="69">
        <v>33543750</v>
      </c>
      <c r="H126" s="69">
        <v>92121</v>
      </c>
      <c r="I126" s="70">
        <v>0.27</v>
      </c>
      <c r="J126" s="70">
        <f t="shared" si="6"/>
        <v>3.0852387449566903E-2</v>
      </c>
      <c r="K126" s="69">
        <f t="shared" si="5"/>
        <v>-16679754</v>
      </c>
    </row>
    <row r="127" spans="1:11" ht="16.5" customHeight="1" x14ac:dyDescent="0.25">
      <c r="A127" s="636"/>
      <c r="B127" s="623"/>
      <c r="C127" s="639" t="s">
        <v>0</v>
      </c>
      <c r="D127" s="617" t="s">
        <v>61</v>
      </c>
      <c r="E127" s="618"/>
      <c r="F127" s="72">
        <v>0</v>
      </c>
      <c r="G127" s="72">
        <v>0</v>
      </c>
      <c r="H127" s="72">
        <v>92121</v>
      </c>
      <c r="I127" s="73">
        <v>0</v>
      </c>
      <c r="J127" s="73">
        <f t="shared" si="6"/>
        <v>3.0852387449566903E-2</v>
      </c>
      <c r="K127" s="72">
        <f t="shared" si="5"/>
        <v>92121</v>
      </c>
    </row>
    <row r="128" spans="1:11" ht="44.25" customHeight="1" x14ac:dyDescent="0.25">
      <c r="A128" s="636"/>
      <c r="B128" s="623"/>
      <c r="C128" s="628"/>
      <c r="D128" s="617" t="s">
        <v>62</v>
      </c>
      <c r="E128" s="618"/>
      <c r="F128" s="72">
        <v>20000000</v>
      </c>
      <c r="G128" s="72">
        <v>20000000</v>
      </c>
      <c r="H128" s="72">
        <v>0</v>
      </c>
      <c r="I128" s="73">
        <v>0</v>
      </c>
      <c r="J128" s="73">
        <f t="shared" si="6"/>
        <v>0</v>
      </c>
      <c r="K128" s="72">
        <f t="shared" si="5"/>
        <v>-10000000</v>
      </c>
    </row>
    <row r="129" spans="1:11" ht="42.75" customHeight="1" x14ac:dyDescent="0.25">
      <c r="A129" s="636"/>
      <c r="B129" s="623"/>
      <c r="C129" s="628"/>
      <c r="D129" s="617" t="s">
        <v>100</v>
      </c>
      <c r="E129" s="618"/>
      <c r="F129" s="72">
        <v>6250000</v>
      </c>
      <c r="G129" s="72">
        <v>6250000</v>
      </c>
      <c r="H129" s="72">
        <v>0</v>
      </c>
      <c r="I129" s="73">
        <v>0</v>
      </c>
      <c r="J129" s="73">
        <f t="shared" si="6"/>
        <v>0</v>
      </c>
      <c r="K129" s="72">
        <f t="shared" si="5"/>
        <v>-3125000</v>
      </c>
    </row>
    <row r="130" spans="1:11" ht="31.5" customHeight="1" x14ac:dyDescent="0.25">
      <c r="A130" s="636"/>
      <c r="B130" s="623"/>
      <c r="C130" s="640"/>
      <c r="D130" s="617" t="s">
        <v>101</v>
      </c>
      <c r="E130" s="618"/>
      <c r="F130" s="72">
        <v>7293750</v>
      </c>
      <c r="G130" s="72">
        <v>7293750</v>
      </c>
      <c r="H130" s="72">
        <v>0</v>
      </c>
      <c r="I130" s="73">
        <v>0</v>
      </c>
      <c r="J130" s="73">
        <f t="shared" si="6"/>
        <v>0</v>
      </c>
      <c r="K130" s="72">
        <f t="shared" si="5"/>
        <v>-3646875</v>
      </c>
    </row>
    <row r="131" spans="1:11" ht="12.95" customHeight="1" x14ac:dyDescent="0.25">
      <c r="A131" s="636" t="s">
        <v>0</v>
      </c>
      <c r="B131" s="619" t="s">
        <v>102</v>
      </c>
      <c r="C131" s="620"/>
      <c r="D131" s="620"/>
      <c r="E131" s="621"/>
      <c r="F131" s="67">
        <v>31452164</v>
      </c>
      <c r="G131" s="67">
        <v>31452164</v>
      </c>
      <c r="H131" s="67">
        <v>22522907</v>
      </c>
      <c r="I131" s="68">
        <v>71.61</v>
      </c>
      <c r="J131" s="68">
        <f t="shared" si="6"/>
        <v>7.5431818288399226</v>
      </c>
      <c r="K131" s="67">
        <f t="shared" si="5"/>
        <v>6796825</v>
      </c>
    </row>
    <row r="132" spans="1:11" ht="12.95" customHeight="1" x14ac:dyDescent="0.25">
      <c r="A132" s="636"/>
      <c r="B132" s="622" t="s">
        <v>0</v>
      </c>
      <c r="C132" s="625" t="s">
        <v>51</v>
      </c>
      <c r="D132" s="626"/>
      <c r="E132" s="627"/>
      <c r="F132" s="69">
        <v>31452164</v>
      </c>
      <c r="G132" s="69">
        <v>31452164</v>
      </c>
      <c r="H132" s="69">
        <v>22522907</v>
      </c>
      <c r="I132" s="70">
        <v>71.61</v>
      </c>
      <c r="J132" s="70">
        <f t="shared" si="6"/>
        <v>7.5431818288399226</v>
      </c>
      <c r="K132" s="69">
        <f t="shared" si="5"/>
        <v>6796825</v>
      </c>
    </row>
    <row r="133" spans="1:11" ht="45.75" customHeight="1" x14ac:dyDescent="0.25">
      <c r="A133" s="636"/>
      <c r="B133" s="623"/>
      <c r="C133" s="639" t="s">
        <v>0</v>
      </c>
      <c r="D133" s="617" t="s">
        <v>98</v>
      </c>
      <c r="E133" s="618"/>
      <c r="F133" s="72">
        <v>13489</v>
      </c>
      <c r="G133" s="72">
        <v>13489</v>
      </c>
      <c r="H133" s="72">
        <v>11562</v>
      </c>
      <c r="I133" s="73">
        <v>85.71</v>
      </c>
      <c r="J133" s="73">
        <f t="shared" si="6"/>
        <v>3.872247410383002E-3</v>
      </c>
      <c r="K133" s="72">
        <f t="shared" si="5"/>
        <v>4817.5</v>
      </c>
    </row>
    <row r="134" spans="1:11" ht="49.5" customHeight="1" x14ac:dyDescent="0.25">
      <c r="A134" s="636"/>
      <c r="B134" s="623"/>
      <c r="C134" s="628"/>
      <c r="D134" s="617" t="s">
        <v>58</v>
      </c>
      <c r="E134" s="618"/>
      <c r="F134" s="72">
        <v>31400000</v>
      </c>
      <c r="G134" s="72">
        <v>31400000</v>
      </c>
      <c r="H134" s="72">
        <v>22478195</v>
      </c>
      <c r="I134" s="73">
        <v>71.59</v>
      </c>
      <c r="J134" s="73">
        <f t="shared" si="6"/>
        <v>7.5282072633483956</v>
      </c>
      <c r="K134" s="72">
        <f t="shared" si="5"/>
        <v>6778195</v>
      </c>
    </row>
    <row r="135" spans="1:11" ht="51.75" customHeight="1" x14ac:dyDescent="0.25">
      <c r="A135" s="636"/>
      <c r="B135" s="638"/>
      <c r="C135" s="640"/>
      <c r="D135" s="617" t="s">
        <v>92</v>
      </c>
      <c r="E135" s="618"/>
      <c r="F135" s="72">
        <v>38675</v>
      </c>
      <c r="G135" s="72">
        <v>38675</v>
      </c>
      <c r="H135" s="72">
        <v>33150</v>
      </c>
      <c r="I135" s="73">
        <v>85.71</v>
      </c>
      <c r="J135" s="73">
        <f t="shared" si="6"/>
        <v>1.110231808114483E-2</v>
      </c>
      <c r="K135" s="72">
        <f t="shared" si="5"/>
        <v>13812.5</v>
      </c>
    </row>
    <row r="136" spans="1:11" ht="12.95" customHeight="1" x14ac:dyDescent="0.25">
      <c r="A136" s="636"/>
      <c r="B136" s="619" t="s">
        <v>103</v>
      </c>
      <c r="C136" s="620"/>
      <c r="D136" s="620"/>
      <c r="E136" s="621"/>
      <c r="F136" s="67">
        <v>13375868</v>
      </c>
      <c r="G136" s="67">
        <v>17395898</v>
      </c>
      <c r="H136" s="67">
        <v>2241510</v>
      </c>
      <c r="I136" s="68">
        <v>12.89</v>
      </c>
      <c r="J136" s="68">
        <f t="shared" si="6"/>
        <v>0.75070760187230612</v>
      </c>
      <c r="K136" s="67">
        <f t="shared" si="5"/>
        <v>-6456439</v>
      </c>
    </row>
    <row r="137" spans="1:11" ht="12.95" customHeight="1" x14ac:dyDescent="0.25">
      <c r="A137" s="636"/>
      <c r="B137" s="622" t="s">
        <v>0</v>
      </c>
      <c r="C137" s="625" t="s">
        <v>51</v>
      </c>
      <c r="D137" s="626"/>
      <c r="E137" s="627"/>
      <c r="F137" s="69">
        <v>197000</v>
      </c>
      <c r="G137" s="69">
        <v>197000</v>
      </c>
      <c r="H137" s="69">
        <v>848389</v>
      </c>
      <c r="I137" s="70">
        <v>430.65</v>
      </c>
      <c r="J137" s="70">
        <f t="shared" si="6"/>
        <v>0.28413528007675359</v>
      </c>
      <c r="K137" s="69">
        <f t="shared" si="5"/>
        <v>749889</v>
      </c>
    </row>
    <row r="138" spans="1:11" ht="12.95" customHeight="1" x14ac:dyDescent="0.25">
      <c r="A138" s="636"/>
      <c r="B138" s="623"/>
      <c r="C138" s="639" t="s">
        <v>0</v>
      </c>
      <c r="D138" s="617" t="s">
        <v>104</v>
      </c>
      <c r="E138" s="618"/>
      <c r="F138" s="72">
        <v>0</v>
      </c>
      <c r="G138" s="72">
        <v>0</v>
      </c>
      <c r="H138" s="72">
        <v>30163</v>
      </c>
      <c r="I138" s="73">
        <v>0</v>
      </c>
      <c r="J138" s="73">
        <f t="shared" si="6"/>
        <v>1.0101937263395823E-2</v>
      </c>
      <c r="K138" s="72">
        <f t="shared" si="5"/>
        <v>30163</v>
      </c>
    </row>
    <row r="139" spans="1:11" ht="28.5" customHeight="1" x14ac:dyDescent="0.25">
      <c r="A139" s="636"/>
      <c r="B139" s="623"/>
      <c r="C139" s="628"/>
      <c r="D139" s="617" t="s">
        <v>52</v>
      </c>
      <c r="E139" s="618"/>
      <c r="F139" s="72">
        <v>0</v>
      </c>
      <c r="G139" s="72">
        <v>0</v>
      </c>
      <c r="H139" s="72">
        <v>660974</v>
      </c>
      <c r="I139" s="73">
        <v>0</v>
      </c>
      <c r="J139" s="73">
        <f t="shared" si="6"/>
        <v>0.22136783081045619</v>
      </c>
      <c r="K139" s="72">
        <f t="shared" si="5"/>
        <v>660974</v>
      </c>
    </row>
    <row r="140" spans="1:11" ht="43.5" customHeight="1" x14ac:dyDescent="0.25">
      <c r="A140" s="636"/>
      <c r="B140" s="623"/>
      <c r="C140" s="628"/>
      <c r="D140" s="617" t="s">
        <v>53</v>
      </c>
      <c r="E140" s="618"/>
      <c r="F140" s="72">
        <v>49000</v>
      </c>
      <c r="G140" s="72">
        <v>49000</v>
      </c>
      <c r="H140" s="72">
        <v>19677</v>
      </c>
      <c r="I140" s="73">
        <v>40.159999999999997</v>
      </c>
      <c r="J140" s="73">
        <f t="shared" si="6"/>
        <v>6.5900546872605372E-3</v>
      </c>
      <c r="K140" s="72">
        <f t="shared" si="5"/>
        <v>-4823</v>
      </c>
    </row>
    <row r="141" spans="1:11" ht="12.95" customHeight="1" x14ac:dyDescent="0.25">
      <c r="A141" s="636"/>
      <c r="B141" s="623"/>
      <c r="C141" s="628"/>
      <c r="D141" s="617" t="s">
        <v>105</v>
      </c>
      <c r="E141" s="618"/>
      <c r="F141" s="72">
        <v>75000</v>
      </c>
      <c r="G141" s="72">
        <v>75000</v>
      </c>
      <c r="H141" s="72">
        <v>34802</v>
      </c>
      <c r="I141" s="73">
        <v>46.4</v>
      </c>
      <c r="J141" s="73">
        <f t="shared" si="6"/>
        <v>1.1655591971644114E-2</v>
      </c>
      <c r="K141" s="72">
        <f t="shared" si="5"/>
        <v>-2698</v>
      </c>
    </row>
    <row r="142" spans="1:11" ht="12.95" customHeight="1" x14ac:dyDescent="0.25">
      <c r="A142" s="636"/>
      <c r="B142" s="623"/>
      <c r="C142" s="628"/>
      <c r="D142" s="617" t="s">
        <v>54</v>
      </c>
      <c r="E142" s="618"/>
      <c r="F142" s="72">
        <v>0</v>
      </c>
      <c r="G142" s="72">
        <v>0</v>
      </c>
      <c r="H142" s="72">
        <v>54173</v>
      </c>
      <c r="I142" s="73">
        <v>0</v>
      </c>
      <c r="J142" s="73">
        <f t="shared" si="6"/>
        <v>1.8143163722771007E-2</v>
      </c>
      <c r="K142" s="72">
        <f t="shared" si="5"/>
        <v>54173</v>
      </c>
    </row>
    <row r="143" spans="1:11" ht="12.95" customHeight="1" x14ac:dyDescent="0.25">
      <c r="A143" s="636"/>
      <c r="B143" s="623"/>
      <c r="C143" s="640"/>
      <c r="D143" s="617" t="s">
        <v>55</v>
      </c>
      <c r="E143" s="618"/>
      <c r="F143" s="72">
        <v>73000</v>
      </c>
      <c r="G143" s="72">
        <v>73000</v>
      </c>
      <c r="H143" s="72">
        <v>48600</v>
      </c>
      <c r="I143" s="73">
        <v>66.569999999999993</v>
      </c>
      <c r="J143" s="73">
        <f t="shared" si="6"/>
        <v>1.6276701621225905E-2</v>
      </c>
      <c r="K143" s="72">
        <f t="shared" si="5"/>
        <v>12100</v>
      </c>
    </row>
    <row r="144" spans="1:11" ht="12.95" customHeight="1" x14ac:dyDescent="0.25">
      <c r="A144" s="636"/>
      <c r="B144" s="623"/>
      <c r="C144" s="625" t="s">
        <v>60</v>
      </c>
      <c r="D144" s="626"/>
      <c r="E144" s="627"/>
      <c r="F144" s="69">
        <v>13178868</v>
      </c>
      <c r="G144" s="69">
        <v>17198898</v>
      </c>
      <c r="H144" s="69">
        <v>1393121</v>
      </c>
      <c r="I144" s="70">
        <v>8.1</v>
      </c>
      <c r="J144" s="70">
        <f t="shared" si="6"/>
        <v>0.46657232179555252</v>
      </c>
      <c r="K144" s="69">
        <f t="shared" si="5"/>
        <v>-7206328</v>
      </c>
    </row>
    <row r="145" spans="1:11" ht="12.95" customHeight="1" x14ac:dyDescent="0.25">
      <c r="A145" s="653" t="s">
        <v>0</v>
      </c>
      <c r="B145" s="623"/>
      <c r="C145" s="628"/>
      <c r="D145" s="617" t="s">
        <v>61</v>
      </c>
      <c r="E145" s="618"/>
      <c r="F145" s="72">
        <v>88000</v>
      </c>
      <c r="G145" s="72">
        <v>88000</v>
      </c>
      <c r="H145" s="72">
        <v>160314</v>
      </c>
      <c r="I145" s="73">
        <v>182.17</v>
      </c>
      <c r="J145" s="73">
        <f t="shared" si="6"/>
        <v>5.3691011187349993E-2</v>
      </c>
      <c r="K145" s="72">
        <f t="shared" si="5"/>
        <v>116314</v>
      </c>
    </row>
    <row r="146" spans="1:11" ht="54.75" customHeight="1" x14ac:dyDescent="0.25">
      <c r="A146" s="653"/>
      <c r="B146" s="623"/>
      <c r="C146" s="628"/>
      <c r="D146" s="617" t="s">
        <v>106</v>
      </c>
      <c r="E146" s="618"/>
      <c r="F146" s="72">
        <v>12290868</v>
      </c>
      <c r="G146" s="72">
        <v>12105898</v>
      </c>
      <c r="H146" s="72">
        <v>0</v>
      </c>
      <c r="I146" s="73">
        <v>0</v>
      </c>
      <c r="J146" s="73">
        <f t="shared" si="6"/>
        <v>0</v>
      </c>
      <c r="K146" s="72">
        <f t="shared" si="5"/>
        <v>-6052949</v>
      </c>
    </row>
    <row r="147" spans="1:11" ht="54.75" customHeight="1" x14ac:dyDescent="0.25">
      <c r="A147" s="653"/>
      <c r="B147" s="623"/>
      <c r="C147" s="628"/>
      <c r="D147" s="617" t="s">
        <v>107</v>
      </c>
      <c r="E147" s="618"/>
      <c r="F147" s="72">
        <v>0</v>
      </c>
      <c r="G147" s="72">
        <v>0</v>
      </c>
      <c r="H147" s="72">
        <v>682807</v>
      </c>
      <c r="I147" s="73">
        <v>0</v>
      </c>
      <c r="J147" s="73">
        <f t="shared" si="6"/>
        <v>0.22867995481243614</v>
      </c>
      <c r="K147" s="72">
        <f t="shared" si="5"/>
        <v>682807</v>
      </c>
    </row>
    <row r="148" spans="1:11" ht="41.25" customHeight="1" x14ac:dyDescent="0.25">
      <c r="A148" s="653"/>
      <c r="B148" s="623"/>
      <c r="C148" s="628"/>
      <c r="D148" s="617" t="s">
        <v>108</v>
      </c>
      <c r="E148" s="618"/>
      <c r="F148" s="72">
        <v>0</v>
      </c>
      <c r="G148" s="72">
        <v>4205000</v>
      </c>
      <c r="H148" s="72">
        <v>550000</v>
      </c>
      <c r="I148" s="73">
        <v>13.08</v>
      </c>
      <c r="J148" s="73">
        <f t="shared" si="6"/>
        <v>0.18420135579576641</v>
      </c>
      <c r="K148" s="72">
        <f t="shared" si="5"/>
        <v>-1552500</v>
      </c>
    </row>
    <row r="149" spans="1:11" ht="46.5" customHeight="1" x14ac:dyDescent="0.25">
      <c r="A149" s="654"/>
      <c r="B149" s="645"/>
      <c r="C149" s="629"/>
      <c r="D149" s="617" t="s">
        <v>109</v>
      </c>
      <c r="E149" s="618"/>
      <c r="F149" s="72">
        <v>800000</v>
      </c>
      <c r="G149" s="72">
        <v>800000</v>
      </c>
      <c r="H149" s="72">
        <v>0</v>
      </c>
      <c r="I149" s="73">
        <v>0</v>
      </c>
      <c r="J149" s="73">
        <f t="shared" si="6"/>
        <v>0</v>
      </c>
      <c r="K149" s="72">
        <f t="shared" si="5"/>
        <v>-400000</v>
      </c>
    </row>
    <row r="150" spans="1:11" ht="12.95" customHeight="1" x14ac:dyDescent="0.25">
      <c r="A150" s="653" t="s">
        <v>0</v>
      </c>
      <c r="B150" s="650" t="s">
        <v>110</v>
      </c>
      <c r="C150" s="651"/>
      <c r="D150" s="620"/>
      <c r="E150" s="621"/>
      <c r="F150" s="67">
        <v>0</v>
      </c>
      <c r="G150" s="67">
        <v>0</v>
      </c>
      <c r="H150" s="67">
        <v>0</v>
      </c>
      <c r="I150" s="68">
        <v>0</v>
      </c>
      <c r="J150" s="68">
        <f t="shared" si="6"/>
        <v>0</v>
      </c>
      <c r="K150" s="67">
        <f t="shared" si="5"/>
        <v>0</v>
      </c>
    </row>
    <row r="151" spans="1:11" ht="12.95" customHeight="1" x14ac:dyDescent="0.25">
      <c r="A151" s="636"/>
      <c r="B151" s="622" t="s">
        <v>0</v>
      </c>
      <c r="C151" s="625" t="s">
        <v>51</v>
      </c>
      <c r="D151" s="626"/>
      <c r="E151" s="627"/>
      <c r="F151" s="69">
        <v>0</v>
      </c>
      <c r="G151" s="69">
        <v>0</v>
      </c>
      <c r="H151" s="69">
        <v>0</v>
      </c>
      <c r="I151" s="70">
        <v>0</v>
      </c>
      <c r="J151" s="70">
        <f t="shared" si="6"/>
        <v>0</v>
      </c>
      <c r="K151" s="69">
        <f t="shared" si="5"/>
        <v>0</v>
      </c>
    </row>
    <row r="152" spans="1:11" ht="27.75" customHeight="1" x14ac:dyDescent="0.25">
      <c r="A152" s="636"/>
      <c r="B152" s="638"/>
      <c r="C152" s="7" t="s">
        <v>0</v>
      </c>
      <c r="D152" s="617" t="s">
        <v>52</v>
      </c>
      <c r="E152" s="618"/>
      <c r="F152" s="72">
        <v>0</v>
      </c>
      <c r="G152" s="72">
        <v>0</v>
      </c>
      <c r="H152" s="72">
        <v>0</v>
      </c>
      <c r="I152" s="73">
        <v>0</v>
      </c>
      <c r="J152" s="73">
        <f t="shared" si="6"/>
        <v>0</v>
      </c>
      <c r="K152" s="72">
        <f t="shared" si="5"/>
        <v>0</v>
      </c>
    </row>
    <row r="153" spans="1:11" ht="12.75" customHeight="1" x14ac:dyDescent="0.25">
      <c r="A153" s="636"/>
      <c r="B153" s="619" t="s">
        <v>111</v>
      </c>
      <c r="C153" s="620"/>
      <c r="D153" s="620"/>
      <c r="E153" s="621"/>
      <c r="F153" s="67">
        <v>286334</v>
      </c>
      <c r="G153" s="67">
        <v>490506</v>
      </c>
      <c r="H153" s="67">
        <v>285123</v>
      </c>
      <c r="I153" s="68">
        <v>58.13</v>
      </c>
      <c r="J153" s="68">
        <f t="shared" si="6"/>
        <v>9.5490987579193276E-2</v>
      </c>
      <c r="K153" s="67">
        <f t="shared" si="5"/>
        <v>39870</v>
      </c>
    </row>
    <row r="154" spans="1:11" ht="15.75" customHeight="1" x14ac:dyDescent="0.25">
      <c r="A154" s="636"/>
      <c r="B154" s="622" t="s">
        <v>0</v>
      </c>
      <c r="C154" s="625" t="s">
        <v>51</v>
      </c>
      <c r="D154" s="626"/>
      <c r="E154" s="627"/>
      <c r="F154" s="69">
        <v>286334</v>
      </c>
      <c r="G154" s="69">
        <v>490506</v>
      </c>
      <c r="H154" s="69">
        <v>285123</v>
      </c>
      <c r="I154" s="70">
        <v>58.13</v>
      </c>
      <c r="J154" s="70">
        <f t="shared" si="6"/>
        <v>9.5490987579193276E-2</v>
      </c>
      <c r="K154" s="69">
        <f t="shared" si="5"/>
        <v>39870</v>
      </c>
    </row>
    <row r="155" spans="1:11" ht="12.95" customHeight="1" x14ac:dyDescent="0.25">
      <c r="A155" s="636"/>
      <c r="B155" s="623"/>
      <c r="C155" s="639" t="s">
        <v>0</v>
      </c>
      <c r="D155" s="617" t="s">
        <v>54</v>
      </c>
      <c r="E155" s="618"/>
      <c r="F155" s="72">
        <v>0</v>
      </c>
      <c r="G155" s="72">
        <v>0</v>
      </c>
      <c r="H155" s="72">
        <v>2425</v>
      </c>
      <c r="I155" s="73">
        <v>0</v>
      </c>
      <c r="J155" s="73">
        <f t="shared" si="6"/>
        <v>8.1216052328133366E-4</v>
      </c>
      <c r="K155" s="72">
        <f t="shared" si="5"/>
        <v>2425</v>
      </c>
    </row>
    <row r="156" spans="1:11" ht="12.95" customHeight="1" x14ac:dyDescent="0.25">
      <c r="A156" s="636"/>
      <c r="B156" s="623"/>
      <c r="C156" s="628"/>
      <c r="D156" s="617" t="s">
        <v>55</v>
      </c>
      <c r="E156" s="618"/>
      <c r="F156" s="72">
        <v>0</v>
      </c>
      <c r="G156" s="72">
        <v>0</v>
      </c>
      <c r="H156" s="72">
        <v>70605</v>
      </c>
      <c r="I156" s="73">
        <v>0</v>
      </c>
      <c r="J156" s="73">
        <f t="shared" si="6"/>
        <v>2.3646430410836521E-2</v>
      </c>
      <c r="K156" s="72">
        <f t="shared" si="5"/>
        <v>70605</v>
      </c>
    </row>
    <row r="157" spans="1:11" ht="41.25" customHeight="1" x14ac:dyDescent="0.25">
      <c r="A157" s="636"/>
      <c r="B157" s="623"/>
      <c r="C157" s="628"/>
      <c r="D157" s="617" t="s">
        <v>58</v>
      </c>
      <c r="E157" s="618"/>
      <c r="F157" s="72">
        <v>0</v>
      </c>
      <c r="G157" s="72">
        <v>14600</v>
      </c>
      <c r="H157" s="72">
        <v>14600</v>
      </c>
      <c r="I157" s="73">
        <v>100</v>
      </c>
      <c r="J157" s="73">
        <f t="shared" si="6"/>
        <v>4.8897087174876175E-3</v>
      </c>
      <c r="K157" s="72">
        <f t="shared" si="5"/>
        <v>7300</v>
      </c>
    </row>
    <row r="158" spans="1:11" ht="41.25" customHeight="1" x14ac:dyDescent="0.25">
      <c r="A158" s="636"/>
      <c r="B158" s="623"/>
      <c r="C158" s="628"/>
      <c r="D158" s="617" t="s">
        <v>112</v>
      </c>
      <c r="E158" s="618"/>
      <c r="F158" s="72">
        <v>20824</v>
      </c>
      <c r="G158" s="72">
        <v>59159</v>
      </c>
      <c r="H158" s="72">
        <v>34850</v>
      </c>
      <c r="I158" s="73">
        <v>58.91</v>
      </c>
      <c r="J158" s="73">
        <f t="shared" si="6"/>
        <v>1.1671667726331743E-2</v>
      </c>
      <c r="K158" s="72">
        <f t="shared" si="5"/>
        <v>5270.5</v>
      </c>
    </row>
    <row r="159" spans="1:11" ht="28.5" customHeight="1" x14ac:dyDescent="0.25">
      <c r="A159" s="636"/>
      <c r="B159" s="623"/>
      <c r="C159" s="628"/>
      <c r="D159" s="617" t="s">
        <v>59</v>
      </c>
      <c r="E159" s="618"/>
      <c r="F159" s="72">
        <v>0</v>
      </c>
      <c r="G159" s="72">
        <v>0</v>
      </c>
      <c r="H159" s="72">
        <v>1605</v>
      </c>
      <c r="I159" s="73">
        <v>0</v>
      </c>
      <c r="J159" s="73">
        <f t="shared" si="6"/>
        <v>5.3753304736764559E-4</v>
      </c>
      <c r="K159" s="72">
        <f t="shared" si="5"/>
        <v>1605</v>
      </c>
    </row>
    <row r="160" spans="1:11" ht="15" customHeight="1" x14ac:dyDescent="0.25">
      <c r="A160" s="636"/>
      <c r="B160" s="623"/>
      <c r="C160" s="628"/>
      <c r="D160" s="617" t="s">
        <v>113</v>
      </c>
      <c r="E160" s="618"/>
      <c r="F160" s="72">
        <v>0</v>
      </c>
      <c r="G160" s="72">
        <v>0</v>
      </c>
      <c r="H160" s="72">
        <v>2500</v>
      </c>
      <c r="I160" s="73">
        <v>0</v>
      </c>
      <c r="J160" s="73">
        <f t="shared" si="6"/>
        <v>8.3727888998075641E-4</v>
      </c>
      <c r="K160" s="72">
        <f t="shared" si="5"/>
        <v>2500</v>
      </c>
    </row>
    <row r="161" spans="1:11" ht="41.25" customHeight="1" x14ac:dyDescent="0.25">
      <c r="A161" s="636"/>
      <c r="B161" s="623"/>
      <c r="C161" s="628"/>
      <c r="D161" s="617" t="s">
        <v>114</v>
      </c>
      <c r="E161" s="618"/>
      <c r="F161" s="72">
        <v>48189</v>
      </c>
      <c r="G161" s="72">
        <v>146289</v>
      </c>
      <c r="H161" s="72">
        <v>83261</v>
      </c>
      <c r="I161" s="73">
        <v>56.92</v>
      </c>
      <c r="J161" s="73">
        <f t="shared" si="6"/>
        <v>2.7885071063475101E-2</v>
      </c>
      <c r="K161" s="72">
        <f t="shared" si="5"/>
        <v>10116.5</v>
      </c>
    </row>
    <row r="162" spans="1:11" ht="41.25" customHeight="1" x14ac:dyDescent="0.25">
      <c r="A162" s="641"/>
      <c r="B162" s="638"/>
      <c r="C162" s="640"/>
      <c r="D162" s="617" t="s">
        <v>76</v>
      </c>
      <c r="E162" s="618"/>
      <c r="F162" s="72">
        <v>217321</v>
      </c>
      <c r="G162" s="72">
        <v>270458</v>
      </c>
      <c r="H162" s="72">
        <v>75276</v>
      </c>
      <c r="I162" s="73">
        <v>27.83</v>
      </c>
      <c r="J162" s="73">
        <f t="shared" si="6"/>
        <v>2.5210802288876566E-2</v>
      </c>
      <c r="K162" s="72">
        <f t="shared" si="5"/>
        <v>-59953</v>
      </c>
    </row>
    <row r="163" spans="1:11" ht="20.25" customHeight="1" x14ac:dyDescent="0.25">
      <c r="A163" s="632" t="s">
        <v>115</v>
      </c>
      <c r="B163" s="633"/>
      <c r="C163" s="633"/>
      <c r="D163" s="633"/>
      <c r="E163" s="634"/>
      <c r="F163" s="64">
        <v>332100</v>
      </c>
      <c r="G163" s="64">
        <v>202000</v>
      </c>
      <c r="H163" s="64">
        <v>17853</v>
      </c>
      <c r="I163" s="65">
        <v>8.84</v>
      </c>
      <c r="J163" s="65">
        <f t="shared" si="6"/>
        <v>5.9791760091305775E-3</v>
      </c>
      <c r="K163" s="66">
        <f t="shared" si="5"/>
        <v>-83147</v>
      </c>
    </row>
    <row r="164" spans="1:11" ht="12.95" customHeight="1" x14ac:dyDescent="0.25">
      <c r="A164" s="635" t="s">
        <v>0</v>
      </c>
      <c r="B164" s="619" t="s">
        <v>116</v>
      </c>
      <c r="C164" s="620"/>
      <c r="D164" s="620"/>
      <c r="E164" s="621"/>
      <c r="F164" s="67">
        <v>332100</v>
      </c>
      <c r="G164" s="67">
        <v>202000</v>
      </c>
      <c r="H164" s="67">
        <v>17853</v>
      </c>
      <c r="I164" s="68">
        <v>8.84</v>
      </c>
      <c r="J164" s="68">
        <f t="shared" si="6"/>
        <v>5.9791760091305775E-3</v>
      </c>
      <c r="K164" s="67">
        <f t="shared" si="5"/>
        <v>-83147</v>
      </c>
    </row>
    <row r="165" spans="1:11" ht="12.95" customHeight="1" x14ac:dyDescent="0.25">
      <c r="A165" s="636"/>
      <c r="B165" s="622" t="s">
        <v>0</v>
      </c>
      <c r="C165" s="625" t="s">
        <v>51</v>
      </c>
      <c r="D165" s="626"/>
      <c r="E165" s="627"/>
      <c r="F165" s="69">
        <v>332100</v>
      </c>
      <c r="G165" s="69">
        <v>202000</v>
      </c>
      <c r="H165" s="69">
        <v>17853</v>
      </c>
      <c r="I165" s="70">
        <v>8.84</v>
      </c>
      <c r="J165" s="70">
        <f t="shared" si="6"/>
        <v>5.9791760091305775E-3</v>
      </c>
      <c r="K165" s="69">
        <f t="shared" si="5"/>
        <v>-83147</v>
      </c>
    </row>
    <row r="166" spans="1:11" ht="15" customHeight="1" x14ac:dyDescent="0.25">
      <c r="A166" s="636"/>
      <c r="B166" s="623"/>
      <c r="C166" s="639" t="s">
        <v>0</v>
      </c>
      <c r="D166" s="617" t="s">
        <v>54</v>
      </c>
      <c r="E166" s="618"/>
      <c r="F166" s="72">
        <v>0</v>
      </c>
      <c r="G166" s="72">
        <v>0</v>
      </c>
      <c r="H166" s="72">
        <v>38</v>
      </c>
      <c r="I166" s="73">
        <v>0</v>
      </c>
      <c r="J166" s="73">
        <f t="shared" si="6"/>
        <v>1.2726639127707497E-5</v>
      </c>
      <c r="K166" s="72">
        <f t="shared" si="5"/>
        <v>38</v>
      </c>
    </row>
    <row r="167" spans="1:11" ht="15" customHeight="1" x14ac:dyDescent="0.25">
      <c r="A167" s="636"/>
      <c r="B167" s="623"/>
      <c r="C167" s="628"/>
      <c r="D167" s="617" t="s">
        <v>117</v>
      </c>
      <c r="E167" s="618"/>
      <c r="F167" s="72">
        <v>0</v>
      </c>
      <c r="G167" s="72">
        <v>0</v>
      </c>
      <c r="H167" s="72">
        <v>0</v>
      </c>
      <c r="I167" s="73">
        <v>0</v>
      </c>
      <c r="J167" s="73">
        <f t="shared" si="6"/>
        <v>0</v>
      </c>
      <c r="K167" s="72">
        <f t="shared" si="5"/>
        <v>0</v>
      </c>
    </row>
    <row r="168" spans="1:11" ht="46.5" customHeight="1" x14ac:dyDescent="0.25">
      <c r="A168" s="641"/>
      <c r="B168" s="638"/>
      <c r="C168" s="640"/>
      <c r="D168" s="617" t="s">
        <v>91</v>
      </c>
      <c r="E168" s="618"/>
      <c r="F168" s="72">
        <v>332100</v>
      </c>
      <c r="G168" s="72">
        <v>202000</v>
      </c>
      <c r="H168" s="72">
        <v>17815</v>
      </c>
      <c r="I168" s="73">
        <v>8.82</v>
      </c>
      <c r="J168" s="73">
        <f t="shared" si="6"/>
        <v>5.9664493700028699E-3</v>
      </c>
      <c r="K168" s="72">
        <f t="shared" si="5"/>
        <v>-83185</v>
      </c>
    </row>
    <row r="169" spans="1:11" ht="20.25" customHeight="1" x14ac:dyDescent="0.25">
      <c r="A169" s="632" t="s">
        <v>118</v>
      </c>
      <c r="B169" s="633"/>
      <c r="C169" s="633"/>
      <c r="D169" s="633"/>
      <c r="E169" s="634"/>
      <c r="F169" s="64">
        <v>12142581</v>
      </c>
      <c r="G169" s="64">
        <v>12142581</v>
      </c>
      <c r="H169" s="64">
        <v>2126693</v>
      </c>
      <c r="I169" s="65">
        <v>17.510000000000002</v>
      </c>
      <c r="J169" s="65">
        <f t="shared" si="6"/>
        <v>0.71225406174793793</v>
      </c>
      <c r="K169" s="66">
        <f t="shared" si="5"/>
        <v>-3944597.5</v>
      </c>
    </row>
    <row r="170" spans="1:11" ht="15" customHeight="1" x14ac:dyDescent="0.25">
      <c r="A170" s="635" t="s">
        <v>0</v>
      </c>
      <c r="B170" s="619" t="s">
        <v>119</v>
      </c>
      <c r="C170" s="620"/>
      <c r="D170" s="620"/>
      <c r="E170" s="621"/>
      <c r="F170" s="67">
        <v>12142581</v>
      </c>
      <c r="G170" s="67">
        <v>12142581</v>
      </c>
      <c r="H170" s="67">
        <v>2126693</v>
      </c>
      <c r="I170" s="68">
        <v>17.510000000000002</v>
      </c>
      <c r="J170" s="68">
        <f t="shared" si="6"/>
        <v>0.71225406174793793</v>
      </c>
      <c r="K170" s="67">
        <f t="shared" si="5"/>
        <v>-3944597.5</v>
      </c>
    </row>
    <row r="171" spans="1:11" ht="12.95" customHeight="1" x14ac:dyDescent="0.25">
      <c r="A171" s="636"/>
      <c r="B171" s="622" t="s">
        <v>0</v>
      </c>
      <c r="C171" s="625" t="s">
        <v>51</v>
      </c>
      <c r="D171" s="626"/>
      <c r="E171" s="627"/>
      <c r="F171" s="69">
        <v>1600605</v>
      </c>
      <c r="G171" s="69">
        <v>1600605</v>
      </c>
      <c r="H171" s="69">
        <v>1158122</v>
      </c>
      <c r="I171" s="70">
        <v>72.36</v>
      </c>
      <c r="J171" s="70">
        <f t="shared" si="6"/>
        <v>0.38786844104891743</v>
      </c>
      <c r="K171" s="69">
        <f t="shared" si="5"/>
        <v>357819.5</v>
      </c>
    </row>
    <row r="172" spans="1:11" ht="24" customHeight="1" x14ac:dyDescent="0.25">
      <c r="A172" s="636"/>
      <c r="B172" s="623"/>
      <c r="C172" s="639" t="s">
        <v>0</v>
      </c>
      <c r="D172" s="617" t="s">
        <v>120</v>
      </c>
      <c r="E172" s="618"/>
      <c r="F172" s="72">
        <v>11433</v>
      </c>
      <c r="G172" s="72">
        <v>11433</v>
      </c>
      <c r="H172" s="72">
        <v>40781</v>
      </c>
      <c r="I172" s="73">
        <v>356.69</v>
      </c>
      <c r="J172" s="73">
        <f t="shared" si="6"/>
        <v>1.3658028164922091E-2</v>
      </c>
      <c r="K172" s="72">
        <f t="shared" ref="K172:K235" si="7">H172-G172/2</f>
        <v>35064.5</v>
      </c>
    </row>
    <row r="173" spans="1:11" ht="24" customHeight="1" x14ac:dyDescent="0.25">
      <c r="A173" s="636"/>
      <c r="B173" s="623"/>
      <c r="C173" s="628"/>
      <c r="D173" s="617" t="s">
        <v>53</v>
      </c>
      <c r="E173" s="618"/>
      <c r="F173" s="72">
        <v>1557948</v>
      </c>
      <c r="G173" s="72">
        <v>1557948</v>
      </c>
      <c r="H173" s="72">
        <v>1068074</v>
      </c>
      <c r="I173" s="73">
        <v>68.56</v>
      </c>
      <c r="J173" s="73">
        <f t="shared" ref="J173:J236" si="8">H173/$H$12%</f>
        <v>0.35771032525492258</v>
      </c>
      <c r="K173" s="72">
        <f t="shared" si="7"/>
        <v>289100</v>
      </c>
    </row>
    <row r="174" spans="1:11" ht="12.95" customHeight="1" x14ac:dyDescent="0.25">
      <c r="A174" s="636"/>
      <c r="B174" s="623"/>
      <c r="C174" s="628"/>
      <c r="D174" s="617" t="s">
        <v>54</v>
      </c>
      <c r="E174" s="618"/>
      <c r="F174" s="72">
        <v>0</v>
      </c>
      <c r="G174" s="72">
        <v>0</v>
      </c>
      <c r="H174" s="72">
        <v>6802</v>
      </c>
      <c r="I174" s="73">
        <v>0</v>
      </c>
      <c r="J174" s="73">
        <f t="shared" si="8"/>
        <v>2.2780684038596418E-3</v>
      </c>
      <c r="K174" s="72">
        <f t="shared" si="7"/>
        <v>6802</v>
      </c>
    </row>
    <row r="175" spans="1:11" ht="12.95" customHeight="1" x14ac:dyDescent="0.25">
      <c r="A175" s="636"/>
      <c r="B175" s="623"/>
      <c r="C175" s="640"/>
      <c r="D175" s="617" t="s">
        <v>55</v>
      </c>
      <c r="E175" s="618"/>
      <c r="F175" s="72">
        <v>31224</v>
      </c>
      <c r="G175" s="72">
        <v>31224</v>
      </c>
      <c r="H175" s="72">
        <v>42465</v>
      </c>
      <c r="I175" s="73">
        <v>136</v>
      </c>
      <c r="J175" s="73">
        <f t="shared" si="8"/>
        <v>1.4222019225213128E-2</v>
      </c>
      <c r="K175" s="72">
        <f t="shared" si="7"/>
        <v>26853</v>
      </c>
    </row>
    <row r="176" spans="1:11" ht="12.95" customHeight="1" x14ac:dyDescent="0.25">
      <c r="A176" s="636"/>
      <c r="B176" s="623"/>
      <c r="C176" s="642" t="s">
        <v>60</v>
      </c>
      <c r="D176" s="643"/>
      <c r="E176" s="644"/>
      <c r="F176" s="74">
        <v>10541976</v>
      </c>
      <c r="G176" s="74">
        <v>10541976</v>
      </c>
      <c r="H176" s="74">
        <v>968572</v>
      </c>
      <c r="I176" s="75">
        <v>9.19</v>
      </c>
      <c r="J176" s="75">
        <f t="shared" si="8"/>
        <v>0.32438595561057648</v>
      </c>
      <c r="K176" s="74">
        <f t="shared" si="7"/>
        <v>-4302416</v>
      </c>
    </row>
    <row r="177" spans="1:11" ht="12.95" customHeight="1" x14ac:dyDescent="0.25">
      <c r="A177" s="641"/>
      <c r="B177" s="638"/>
      <c r="C177" s="85" t="s">
        <v>0</v>
      </c>
      <c r="D177" s="617" t="s">
        <v>121</v>
      </c>
      <c r="E177" s="618"/>
      <c r="F177" s="72">
        <v>10541976</v>
      </c>
      <c r="G177" s="72">
        <v>10541976</v>
      </c>
      <c r="H177" s="72">
        <v>968572</v>
      </c>
      <c r="I177" s="73">
        <v>9.19</v>
      </c>
      <c r="J177" s="73">
        <f t="shared" si="8"/>
        <v>0.32438595561057648</v>
      </c>
      <c r="K177" s="72">
        <f t="shared" si="7"/>
        <v>-4302416</v>
      </c>
    </row>
    <row r="178" spans="1:11" ht="20.25" customHeight="1" x14ac:dyDescent="0.25">
      <c r="A178" s="632" t="s">
        <v>122</v>
      </c>
      <c r="B178" s="633"/>
      <c r="C178" s="633"/>
      <c r="D178" s="633"/>
      <c r="E178" s="634"/>
      <c r="F178" s="64">
        <v>771390</v>
      </c>
      <c r="G178" s="64">
        <v>771390</v>
      </c>
      <c r="H178" s="64">
        <v>50129</v>
      </c>
      <c r="I178" s="65">
        <v>6.5</v>
      </c>
      <c r="J178" s="65">
        <f t="shared" si="8"/>
        <v>1.6788781390338136E-2</v>
      </c>
      <c r="K178" s="66">
        <f t="shared" si="7"/>
        <v>-335566</v>
      </c>
    </row>
    <row r="179" spans="1:11" ht="12.95" customHeight="1" x14ac:dyDescent="0.25">
      <c r="A179" s="635" t="s">
        <v>0</v>
      </c>
      <c r="B179" s="619" t="s">
        <v>123</v>
      </c>
      <c r="C179" s="620"/>
      <c r="D179" s="620"/>
      <c r="E179" s="621"/>
      <c r="F179" s="67">
        <v>373390</v>
      </c>
      <c r="G179" s="67">
        <v>373390</v>
      </c>
      <c r="H179" s="67">
        <v>27454</v>
      </c>
      <c r="I179" s="68">
        <v>7.35</v>
      </c>
      <c r="J179" s="68">
        <f t="shared" si="8"/>
        <v>9.1946618582126743E-3</v>
      </c>
      <c r="K179" s="67">
        <f t="shared" si="7"/>
        <v>-159241</v>
      </c>
    </row>
    <row r="180" spans="1:11" ht="12.95" customHeight="1" x14ac:dyDescent="0.25">
      <c r="A180" s="636"/>
      <c r="B180" s="622" t="s">
        <v>0</v>
      </c>
      <c r="C180" s="625" t="s">
        <v>51</v>
      </c>
      <c r="D180" s="626"/>
      <c r="E180" s="627"/>
      <c r="F180" s="69">
        <v>373390</v>
      </c>
      <c r="G180" s="69">
        <v>373390</v>
      </c>
      <c r="H180" s="69">
        <v>27454</v>
      </c>
      <c r="I180" s="70">
        <v>7.35</v>
      </c>
      <c r="J180" s="70">
        <f t="shared" si="8"/>
        <v>9.1946618582126743E-3</v>
      </c>
      <c r="K180" s="69">
        <f t="shared" si="7"/>
        <v>-159241</v>
      </c>
    </row>
    <row r="181" spans="1:11" ht="12.95" customHeight="1" x14ac:dyDescent="0.25">
      <c r="A181" s="636"/>
      <c r="B181" s="623"/>
      <c r="C181" s="639" t="s">
        <v>0</v>
      </c>
      <c r="D181" s="617" t="s">
        <v>105</v>
      </c>
      <c r="E181" s="618"/>
      <c r="F181" s="72">
        <v>0</v>
      </c>
      <c r="G181" s="72">
        <v>0</v>
      </c>
      <c r="H181" s="72">
        <v>4869</v>
      </c>
      <c r="I181" s="73">
        <v>0</v>
      </c>
      <c r="J181" s="73">
        <f t="shared" si="8"/>
        <v>1.6306843661265211E-3</v>
      </c>
      <c r="K181" s="72">
        <f t="shared" si="7"/>
        <v>4869</v>
      </c>
    </row>
    <row r="182" spans="1:11" ht="12.95" customHeight="1" x14ac:dyDescent="0.25">
      <c r="A182" s="636"/>
      <c r="B182" s="623"/>
      <c r="C182" s="628"/>
      <c r="D182" s="617" t="s">
        <v>54</v>
      </c>
      <c r="E182" s="618"/>
      <c r="F182" s="72">
        <v>0</v>
      </c>
      <c r="G182" s="72">
        <v>0</v>
      </c>
      <c r="H182" s="72">
        <v>2236</v>
      </c>
      <c r="I182" s="73">
        <v>0</v>
      </c>
      <c r="J182" s="73">
        <f t="shared" si="8"/>
        <v>7.4886223919878848E-4</v>
      </c>
      <c r="K182" s="72">
        <f t="shared" si="7"/>
        <v>2236</v>
      </c>
    </row>
    <row r="183" spans="1:11" ht="45.75" customHeight="1" x14ac:dyDescent="0.25">
      <c r="A183" s="636"/>
      <c r="B183" s="638"/>
      <c r="C183" s="640"/>
      <c r="D183" s="617" t="s">
        <v>91</v>
      </c>
      <c r="E183" s="618"/>
      <c r="F183" s="72">
        <v>373390</v>
      </c>
      <c r="G183" s="72">
        <v>373390</v>
      </c>
      <c r="H183" s="72">
        <v>20349</v>
      </c>
      <c r="I183" s="73">
        <v>5.45</v>
      </c>
      <c r="J183" s="73">
        <f t="shared" si="8"/>
        <v>6.8151152528873648E-3</v>
      </c>
      <c r="K183" s="72">
        <f t="shared" si="7"/>
        <v>-166346</v>
      </c>
    </row>
    <row r="184" spans="1:11" ht="12.95" customHeight="1" x14ac:dyDescent="0.25">
      <c r="A184" s="636"/>
      <c r="B184" s="619" t="s">
        <v>124</v>
      </c>
      <c r="C184" s="620"/>
      <c r="D184" s="620"/>
      <c r="E184" s="621"/>
      <c r="F184" s="67">
        <v>18000</v>
      </c>
      <c r="G184" s="67">
        <v>18000</v>
      </c>
      <c r="H184" s="67">
        <v>256</v>
      </c>
      <c r="I184" s="68">
        <v>1.42</v>
      </c>
      <c r="J184" s="68">
        <f t="shared" si="8"/>
        <v>8.573735833402945E-5</v>
      </c>
      <c r="K184" s="67">
        <f t="shared" si="7"/>
        <v>-8744</v>
      </c>
    </row>
    <row r="185" spans="1:11" ht="12.95" customHeight="1" x14ac:dyDescent="0.25">
      <c r="A185" s="636"/>
      <c r="B185" s="622" t="s">
        <v>0</v>
      </c>
      <c r="C185" s="625" t="s">
        <v>51</v>
      </c>
      <c r="D185" s="626"/>
      <c r="E185" s="627"/>
      <c r="F185" s="69">
        <v>18000</v>
      </c>
      <c r="G185" s="69">
        <v>18000</v>
      </c>
      <c r="H185" s="69">
        <v>256</v>
      </c>
      <c r="I185" s="70">
        <v>1.42</v>
      </c>
      <c r="J185" s="70">
        <f t="shared" si="8"/>
        <v>8.573735833402945E-5</v>
      </c>
      <c r="K185" s="69">
        <f t="shared" si="7"/>
        <v>-8744</v>
      </c>
    </row>
    <row r="186" spans="1:11" ht="39" customHeight="1" x14ac:dyDescent="0.25">
      <c r="A186" s="636"/>
      <c r="B186" s="623"/>
      <c r="C186" s="639" t="s">
        <v>0</v>
      </c>
      <c r="D186" s="617" t="s">
        <v>58</v>
      </c>
      <c r="E186" s="618"/>
      <c r="F186" s="72">
        <v>18000</v>
      </c>
      <c r="G186" s="72">
        <v>18000</v>
      </c>
      <c r="H186" s="72">
        <v>0</v>
      </c>
      <c r="I186" s="73">
        <v>0</v>
      </c>
      <c r="J186" s="73">
        <f t="shared" si="8"/>
        <v>0</v>
      </c>
      <c r="K186" s="72">
        <f t="shared" si="7"/>
        <v>-9000</v>
      </c>
    </row>
    <row r="187" spans="1:11" ht="35.25" customHeight="1" x14ac:dyDescent="0.25">
      <c r="A187" s="636"/>
      <c r="B187" s="638"/>
      <c r="C187" s="640"/>
      <c r="D187" s="617" t="s">
        <v>59</v>
      </c>
      <c r="E187" s="618"/>
      <c r="F187" s="72">
        <v>0</v>
      </c>
      <c r="G187" s="72">
        <v>0</v>
      </c>
      <c r="H187" s="72">
        <v>256</v>
      </c>
      <c r="I187" s="73">
        <v>0</v>
      </c>
      <c r="J187" s="73">
        <f t="shared" si="8"/>
        <v>8.573735833402945E-5</v>
      </c>
      <c r="K187" s="72">
        <f t="shared" si="7"/>
        <v>256</v>
      </c>
    </row>
    <row r="188" spans="1:11" ht="12.95" customHeight="1" x14ac:dyDescent="0.25">
      <c r="A188" s="636"/>
      <c r="B188" s="619" t="s">
        <v>125</v>
      </c>
      <c r="C188" s="620"/>
      <c r="D188" s="620"/>
      <c r="E188" s="621"/>
      <c r="F188" s="67">
        <v>280000</v>
      </c>
      <c r="G188" s="67">
        <v>280000</v>
      </c>
      <c r="H188" s="67">
        <v>22419</v>
      </c>
      <c r="I188" s="68">
        <v>8.01</v>
      </c>
      <c r="J188" s="68">
        <f t="shared" si="8"/>
        <v>7.508382173791431E-3</v>
      </c>
      <c r="K188" s="67">
        <f t="shared" si="7"/>
        <v>-117581</v>
      </c>
    </row>
    <row r="189" spans="1:11" ht="12.95" customHeight="1" x14ac:dyDescent="0.25">
      <c r="A189" s="636"/>
      <c r="B189" s="622" t="s">
        <v>0</v>
      </c>
      <c r="C189" s="625" t="s">
        <v>51</v>
      </c>
      <c r="D189" s="626"/>
      <c r="E189" s="627"/>
      <c r="F189" s="69">
        <v>280000</v>
      </c>
      <c r="G189" s="69">
        <v>280000</v>
      </c>
      <c r="H189" s="69">
        <v>22419</v>
      </c>
      <c r="I189" s="70">
        <v>8.01</v>
      </c>
      <c r="J189" s="70">
        <f t="shared" si="8"/>
        <v>7.508382173791431E-3</v>
      </c>
      <c r="K189" s="69">
        <f t="shared" si="7"/>
        <v>-117581</v>
      </c>
    </row>
    <row r="190" spans="1:11" ht="17.25" customHeight="1" x14ac:dyDescent="0.25">
      <c r="A190" s="636"/>
      <c r="B190" s="623"/>
      <c r="C190" s="639" t="s">
        <v>0</v>
      </c>
      <c r="D190" s="617" t="s">
        <v>80</v>
      </c>
      <c r="E190" s="618"/>
      <c r="F190" s="72">
        <v>60000</v>
      </c>
      <c r="G190" s="72">
        <v>60000</v>
      </c>
      <c r="H190" s="72">
        <v>15122</v>
      </c>
      <c r="I190" s="73">
        <v>25.2</v>
      </c>
      <c r="J190" s="73">
        <f t="shared" si="8"/>
        <v>5.0645325497155995E-3</v>
      </c>
      <c r="K190" s="72">
        <f t="shared" si="7"/>
        <v>-14878</v>
      </c>
    </row>
    <row r="191" spans="1:11" ht="17.25" customHeight="1" x14ac:dyDescent="0.25">
      <c r="A191" s="636"/>
      <c r="B191" s="623"/>
      <c r="C191" s="628"/>
      <c r="D191" s="617" t="s">
        <v>105</v>
      </c>
      <c r="E191" s="618"/>
      <c r="F191" s="72">
        <v>20000</v>
      </c>
      <c r="G191" s="72">
        <v>20000</v>
      </c>
      <c r="H191" s="72">
        <v>7290</v>
      </c>
      <c r="I191" s="73">
        <v>36.450000000000003</v>
      </c>
      <c r="J191" s="73">
        <f t="shared" si="8"/>
        <v>2.4415052431838854E-3</v>
      </c>
      <c r="K191" s="72">
        <f t="shared" si="7"/>
        <v>-2710</v>
      </c>
    </row>
    <row r="192" spans="1:11" ht="17.25" customHeight="1" x14ac:dyDescent="0.25">
      <c r="A192" s="636"/>
      <c r="B192" s="623"/>
      <c r="C192" s="628"/>
      <c r="D192" s="617" t="s">
        <v>54</v>
      </c>
      <c r="E192" s="618"/>
      <c r="F192" s="72">
        <v>0</v>
      </c>
      <c r="G192" s="72">
        <v>0</v>
      </c>
      <c r="H192" s="72">
        <v>7</v>
      </c>
      <c r="I192" s="73">
        <v>0</v>
      </c>
      <c r="J192" s="73">
        <f t="shared" si="8"/>
        <v>2.3443808919461178E-6</v>
      </c>
      <c r="K192" s="72">
        <f t="shared" si="7"/>
        <v>7</v>
      </c>
    </row>
    <row r="193" spans="1:11" ht="42.75" customHeight="1" x14ac:dyDescent="0.25">
      <c r="A193" s="636"/>
      <c r="B193" s="638"/>
      <c r="C193" s="640"/>
      <c r="D193" s="617" t="s">
        <v>58</v>
      </c>
      <c r="E193" s="618"/>
      <c r="F193" s="72">
        <v>200000</v>
      </c>
      <c r="G193" s="72">
        <v>200000</v>
      </c>
      <c r="H193" s="72">
        <v>0</v>
      </c>
      <c r="I193" s="73">
        <v>0</v>
      </c>
      <c r="J193" s="73">
        <f t="shared" si="8"/>
        <v>0</v>
      </c>
      <c r="K193" s="72">
        <f t="shared" si="7"/>
        <v>-100000</v>
      </c>
    </row>
    <row r="194" spans="1:11" ht="12.95" customHeight="1" x14ac:dyDescent="0.25">
      <c r="A194" s="636"/>
      <c r="B194" s="619" t="s">
        <v>126</v>
      </c>
      <c r="C194" s="620"/>
      <c r="D194" s="620"/>
      <c r="E194" s="621"/>
      <c r="F194" s="67">
        <v>100000</v>
      </c>
      <c r="G194" s="67">
        <v>100000</v>
      </c>
      <c r="H194" s="67">
        <v>0</v>
      </c>
      <c r="I194" s="68">
        <v>0</v>
      </c>
      <c r="J194" s="68">
        <f t="shared" si="8"/>
        <v>0</v>
      </c>
      <c r="K194" s="67">
        <f t="shared" si="7"/>
        <v>-50000</v>
      </c>
    </row>
    <row r="195" spans="1:11" ht="12.95" customHeight="1" x14ac:dyDescent="0.25">
      <c r="A195" s="636"/>
      <c r="B195" s="7" t="s">
        <v>0</v>
      </c>
      <c r="C195" s="625" t="s">
        <v>51</v>
      </c>
      <c r="D195" s="626"/>
      <c r="E195" s="627"/>
      <c r="F195" s="69">
        <v>100000</v>
      </c>
      <c r="G195" s="69">
        <v>100000</v>
      </c>
      <c r="H195" s="69">
        <v>0</v>
      </c>
      <c r="I195" s="70">
        <v>0</v>
      </c>
      <c r="J195" s="70">
        <f t="shared" si="8"/>
        <v>0</v>
      </c>
      <c r="K195" s="69">
        <f t="shared" si="7"/>
        <v>-50000</v>
      </c>
    </row>
    <row r="196" spans="1:11" ht="41.25" customHeight="1" x14ac:dyDescent="0.25">
      <c r="A196" s="641" t="s">
        <v>0</v>
      </c>
      <c r="B196" s="638"/>
      <c r="C196" s="640"/>
      <c r="D196" s="617" t="s">
        <v>58</v>
      </c>
      <c r="E196" s="618"/>
      <c r="F196" s="72">
        <v>100000</v>
      </c>
      <c r="G196" s="72">
        <v>100000</v>
      </c>
      <c r="H196" s="72">
        <v>0</v>
      </c>
      <c r="I196" s="73">
        <v>0</v>
      </c>
      <c r="J196" s="73">
        <f t="shared" si="8"/>
        <v>0</v>
      </c>
      <c r="K196" s="72">
        <f t="shared" si="7"/>
        <v>-50000</v>
      </c>
    </row>
    <row r="197" spans="1:11" ht="20.25" customHeight="1" x14ac:dyDescent="0.25">
      <c r="A197" s="632" t="s">
        <v>127</v>
      </c>
      <c r="B197" s="633"/>
      <c r="C197" s="633"/>
      <c r="D197" s="633"/>
      <c r="E197" s="634"/>
      <c r="F197" s="64">
        <v>2588797</v>
      </c>
      <c r="G197" s="64">
        <v>2591446</v>
      </c>
      <c r="H197" s="64">
        <v>1476898</v>
      </c>
      <c r="I197" s="65">
        <v>56.99</v>
      </c>
      <c r="J197" s="65">
        <f t="shared" si="8"/>
        <v>0.49463020722191964</v>
      </c>
      <c r="K197" s="66">
        <f t="shared" si="7"/>
        <v>181175</v>
      </c>
    </row>
    <row r="198" spans="1:11" ht="12.95" customHeight="1" x14ac:dyDescent="0.25">
      <c r="A198" s="205" t="s">
        <v>0</v>
      </c>
      <c r="B198" s="619" t="s">
        <v>128</v>
      </c>
      <c r="C198" s="620"/>
      <c r="D198" s="620"/>
      <c r="E198" s="621"/>
      <c r="F198" s="67">
        <v>610250</v>
      </c>
      <c r="G198" s="67">
        <v>609000</v>
      </c>
      <c r="H198" s="67">
        <v>330696</v>
      </c>
      <c r="I198" s="68">
        <v>54.3</v>
      </c>
      <c r="J198" s="68">
        <f t="shared" si="8"/>
        <v>0.11075391192043048</v>
      </c>
      <c r="K198" s="67">
        <f t="shared" si="7"/>
        <v>26196</v>
      </c>
    </row>
    <row r="199" spans="1:11" ht="12.95" customHeight="1" x14ac:dyDescent="0.25">
      <c r="A199" s="201"/>
      <c r="B199" s="622" t="s">
        <v>0</v>
      </c>
      <c r="C199" s="625" t="s">
        <v>51</v>
      </c>
      <c r="D199" s="626"/>
      <c r="E199" s="646"/>
      <c r="F199" s="69">
        <v>610250</v>
      </c>
      <c r="G199" s="69">
        <v>609000</v>
      </c>
      <c r="H199" s="69">
        <v>330696</v>
      </c>
      <c r="I199" s="70">
        <v>54.3</v>
      </c>
      <c r="J199" s="70">
        <f t="shared" si="8"/>
        <v>0.11075391192043048</v>
      </c>
      <c r="K199" s="69">
        <f t="shared" si="7"/>
        <v>26196</v>
      </c>
    </row>
    <row r="200" spans="1:11" ht="40.5" customHeight="1" x14ac:dyDescent="0.25">
      <c r="A200" s="201"/>
      <c r="B200" s="623"/>
      <c r="C200" s="639" t="s">
        <v>0</v>
      </c>
      <c r="D200" s="617" t="s">
        <v>58</v>
      </c>
      <c r="E200" s="647"/>
      <c r="F200" s="72">
        <v>563000</v>
      </c>
      <c r="G200" s="72">
        <v>563000</v>
      </c>
      <c r="H200" s="72">
        <v>304958</v>
      </c>
      <c r="I200" s="73">
        <v>54.17</v>
      </c>
      <c r="J200" s="73">
        <f t="shared" si="8"/>
        <v>0.1021339582923006</v>
      </c>
      <c r="K200" s="72">
        <f t="shared" si="7"/>
        <v>23458</v>
      </c>
    </row>
    <row r="201" spans="1:11" ht="30.75" customHeight="1" x14ac:dyDescent="0.25">
      <c r="A201" s="201"/>
      <c r="B201" s="623"/>
      <c r="C201" s="628"/>
      <c r="D201" s="617" t="s">
        <v>129</v>
      </c>
      <c r="E201" s="647"/>
      <c r="F201" s="72">
        <v>46000</v>
      </c>
      <c r="G201" s="72">
        <v>46000</v>
      </c>
      <c r="H201" s="72">
        <v>24917</v>
      </c>
      <c r="I201" s="73">
        <v>54.17</v>
      </c>
      <c r="J201" s="73">
        <f t="shared" si="8"/>
        <v>8.3449912406602031E-3</v>
      </c>
      <c r="K201" s="72">
        <f t="shared" si="7"/>
        <v>1917</v>
      </c>
    </row>
    <row r="202" spans="1:11" ht="30.75" customHeight="1" x14ac:dyDescent="0.25">
      <c r="A202" s="203"/>
      <c r="B202" s="645"/>
      <c r="C202" s="629"/>
      <c r="D202" s="648" t="s">
        <v>59</v>
      </c>
      <c r="E202" s="649"/>
      <c r="F202" s="72">
        <v>1250</v>
      </c>
      <c r="G202" s="72">
        <v>0</v>
      </c>
      <c r="H202" s="72">
        <v>821</v>
      </c>
      <c r="I202" s="73">
        <v>0</v>
      </c>
      <c r="J202" s="73">
        <f t="shared" si="8"/>
        <v>2.7496238746968038E-4</v>
      </c>
      <c r="K202" s="72">
        <f t="shared" si="7"/>
        <v>821</v>
      </c>
    </row>
    <row r="203" spans="1:11" ht="12.95" customHeight="1" x14ac:dyDescent="0.25">
      <c r="A203" s="201"/>
      <c r="B203" s="650" t="s">
        <v>130</v>
      </c>
      <c r="C203" s="651"/>
      <c r="D203" s="651"/>
      <c r="E203" s="652"/>
      <c r="F203" s="67">
        <v>0</v>
      </c>
      <c r="G203" s="67">
        <v>0</v>
      </c>
      <c r="H203" s="67">
        <v>1</v>
      </c>
      <c r="I203" s="68">
        <v>0</v>
      </c>
      <c r="J203" s="68">
        <f t="shared" si="8"/>
        <v>3.3491155599230254E-7</v>
      </c>
      <c r="K203" s="67">
        <f t="shared" si="7"/>
        <v>1</v>
      </c>
    </row>
    <row r="204" spans="1:11" ht="12.95" customHeight="1" x14ac:dyDescent="0.25">
      <c r="A204" s="201"/>
      <c r="B204" s="622" t="s">
        <v>0</v>
      </c>
      <c r="C204" s="625" t="s">
        <v>51</v>
      </c>
      <c r="D204" s="626"/>
      <c r="E204" s="627"/>
      <c r="F204" s="69">
        <v>0</v>
      </c>
      <c r="G204" s="69">
        <v>0</v>
      </c>
      <c r="H204" s="69">
        <v>1</v>
      </c>
      <c r="I204" s="70">
        <v>0</v>
      </c>
      <c r="J204" s="70">
        <f t="shared" si="8"/>
        <v>3.3491155599230254E-7</v>
      </c>
      <c r="K204" s="69">
        <f t="shared" si="7"/>
        <v>1</v>
      </c>
    </row>
    <row r="205" spans="1:11" ht="12.95" customHeight="1" x14ac:dyDescent="0.25">
      <c r="A205" s="201"/>
      <c r="B205" s="638"/>
      <c r="C205" s="7" t="s">
        <v>0</v>
      </c>
      <c r="D205" s="617" t="s">
        <v>55</v>
      </c>
      <c r="E205" s="618"/>
      <c r="F205" s="72">
        <v>0</v>
      </c>
      <c r="G205" s="72">
        <v>0</v>
      </c>
      <c r="H205" s="72">
        <v>1</v>
      </c>
      <c r="I205" s="73">
        <v>0</v>
      </c>
      <c r="J205" s="73">
        <f t="shared" si="8"/>
        <v>3.3491155599230254E-7</v>
      </c>
      <c r="K205" s="72">
        <f t="shared" si="7"/>
        <v>1</v>
      </c>
    </row>
    <row r="206" spans="1:11" ht="12.95" customHeight="1" x14ac:dyDescent="0.25">
      <c r="A206" s="201"/>
      <c r="B206" s="619" t="s">
        <v>131</v>
      </c>
      <c r="C206" s="620"/>
      <c r="D206" s="620"/>
      <c r="E206" s="621"/>
      <c r="F206" s="67">
        <v>1486824</v>
      </c>
      <c r="G206" s="67">
        <v>1489677</v>
      </c>
      <c r="H206" s="67">
        <v>623014</v>
      </c>
      <c r="I206" s="68">
        <v>41.82</v>
      </c>
      <c r="J206" s="68">
        <f t="shared" si="8"/>
        <v>0.20865458814498838</v>
      </c>
      <c r="K206" s="67">
        <f t="shared" si="7"/>
        <v>-121824.5</v>
      </c>
    </row>
    <row r="207" spans="1:11" ht="12.95" customHeight="1" x14ac:dyDescent="0.25">
      <c r="A207" s="201"/>
      <c r="B207" s="622" t="s">
        <v>0</v>
      </c>
      <c r="C207" s="625" t="s">
        <v>51</v>
      </c>
      <c r="D207" s="626"/>
      <c r="E207" s="627"/>
      <c r="F207" s="69">
        <v>1486824</v>
      </c>
      <c r="G207" s="69">
        <v>1489677</v>
      </c>
      <c r="H207" s="69">
        <v>604964</v>
      </c>
      <c r="I207" s="70">
        <v>40.61</v>
      </c>
      <c r="J207" s="70">
        <f t="shared" si="8"/>
        <v>0.20260943455932731</v>
      </c>
      <c r="K207" s="69">
        <f t="shared" si="7"/>
        <v>-139874.5</v>
      </c>
    </row>
    <row r="208" spans="1:11" ht="12.95" customHeight="1" x14ac:dyDescent="0.25">
      <c r="A208" s="201"/>
      <c r="B208" s="623"/>
      <c r="C208" s="639" t="s">
        <v>0</v>
      </c>
      <c r="D208" s="617" t="s">
        <v>52</v>
      </c>
      <c r="E208" s="618"/>
      <c r="F208" s="72">
        <v>0</v>
      </c>
      <c r="G208" s="72">
        <v>0</v>
      </c>
      <c r="H208" s="72">
        <v>18418</v>
      </c>
      <c r="I208" s="73">
        <v>0</v>
      </c>
      <c r="J208" s="73">
        <f t="shared" si="8"/>
        <v>6.1684010382662283E-3</v>
      </c>
      <c r="K208" s="72">
        <f t="shared" si="7"/>
        <v>18418</v>
      </c>
    </row>
    <row r="209" spans="1:11" ht="12.95" customHeight="1" x14ac:dyDescent="0.25">
      <c r="A209" s="201"/>
      <c r="B209" s="623"/>
      <c r="C209" s="628"/>
      <c r="D209" s="617" t="s">
        <v>54</v>
      </c>
      <c r="E209" s="618"/>
      <c r="F209" s="72">
        <v>0</v>
      </c>
      <c r="G209" s="72">
        <v>0</v>
      </c>
      <c r="H209" s="72">
        <v>664</v>
      </c>
      <c r="I209" s="73">
        <v>0</v>
      </c>
      <c r="J209" s="73">
        <f t="shared" si="8"/>
        <v>2.2238127317888889E-4</v>
      </c>
      <c r="K209" s="72">
        <f t="shared" si="7"/>
        <v>664</v>
      </c>
    </row>
    <row r="210" spans="1:11" ht="12.95" customHeight="1" x14ac:dyDescent="0.25">
      <c r="A210" s="201"/>
      <c r="B210" s="623"/>
      <c r="C210" s="628"/>
      <c r="D210" s="617" t="s">
        <v>55</v>
      </c>
      <c r="E210" s="618"/>
      <c r="F210" s="72">
        <v>122000</v>
      </c>
      <c r="G210" s="72">
        <v>122000</v>
      </c>
      <c r="H210" s="72">
        <v>276436</v>
      </c>
      <c r="I210" s="73">
        <v>226.59</v>
      </c>
      <c r="J210" s="73">
        <f t="shared" si="8"/>
        <v>9.2581610892288141E-2</v>
      </c>
      <c r="K210" s="72">
        <f t="shared" si="7"/>
        <v>215436</v>
      </c>
    </row>
    <row r="211" spans="1:11" ht="12.95" customHeight="1" x14ac:dyDescent="0.25">
      <c r="A211" s="201"/>
      <c r="B211" s="623"/>
      <c r="C211" s="628"/>
      <c r="D211" s="617" t="s">
        <v>72</v>
      </c>
      <c r="E211" s="618"/>
      <c r="F211" s="72">
        <v>0</v>
      </c>
      <c r="G211" s="72">
        <v>0</v>
      </c>
      <c r="H211" s="72">
        <v>423</v>
      </c>
      <c r="I211" s="73">
        <v>0</v>
      </c>
      <c r="J211" s="73">
        <f t="shared" si="8"/>
        <v>1.4166758818474399E-4</v>
      </c>
      <c r="K211" s="72">
        <f t="shared" si="7"/>
        <v>423</v>
      </c>
    </row>
    <row r="212" spans="1:11" ht="42" customHeight="1" x14ac:dyDescent="0.25">
      <c r="A212" s="201"/>
      <c r="B212" s="623"/>
      <c r="C212" s="628"/>
      <c r="D212" s="617" t="s">
        <v>87</v>
      </c>
      <c r="E212" s="618"/>
      <c r="F212" s="72">
        <v>1160100</v>
      </c>
      <c r="G212" s="72">
        <v>1160100</v>
      </c>
      <c r="H212" s="72">
        <v>265906</v>
      </c>
      <c r="I212" s="73">
        <v>22.92</v>
      </c>
      <c r="J212" s="73">
        <f t="shared" si="8"/>
        <v>8.9054992207689199E-2</v>
      </c>
      <c r="K212" s="72">
        <f t="shared" si="7"/>
        <v>-314144</v>
      </c>
    </row>
    <row r="213" spans="1:11" ht="40.5" customHeight="1" x14ac:dyDescent="0.25">
      <c r="A213" s="201"/>
      <c r="B213" s="623"/>
      <c r="C213" s="628"/>
      <c r="D213" s="617" t="s">
        <v>88</v>
      </c>
      <c r="E213" s="618"/>
      <c r="F213" s="72">
        <v>204724</v>
      </c>
      <c r="G213" s="72">
        <v>204724</v>
      </c>
      <c r="H213" s="72">
        <v>40264</v>
      </c>
      <c r="I213" s="73">
        <v>19.670000000000002</v>
      </c>
      <c r="J213" s="73">
        <f t="shared" si="8"/>
        <v>1.348487889047407E-2</v>
      </c>
      <c r="K213" s="72">
        <f t="shared" si="7"/>
        <v>-62098</v>
      </c>
    </row>
    <row r="214" spans="1:11" ht="54" customHeight="1" x14ac:dyDescent="0.25">
      <c r="A214" s="201"/>
      <c r="B214" s="623"/>
      <c r="C214" s="628"/>
      <c r="D214" s="617" t="s">
        <v>132</v>
      </c>
      <c r="E214" s="618"/>
      <c r="F214" s="72">
        <v>0</v>
      </c>
      <c r="G214" s="72">
        <v>2425</v>
      </c>
      <c r="H214" s="72">
        <v>2425</v>
      </c>
      <c r="I214" s="73">
        <v>99.99</v>
      </c>
      <c r="J214" s="73">
        <f t="shared" si="8"/>
        <v>8.1216052328133366E-4</v>
      </c>
      <c r="K214" s="72">
        <f t="shared" si="7"/>
        <v>1212.5</v>
      </c>
    </row>
    <row r="215" spans="1:11" ht="52.5" customHeight="1" x14ac:dyDescent="0.25">
      <c r="A215" s="201"/>
      <c r="B215" s="623"/>
      <c r="C215" s="640"/>
      <c r="D215" s="617" t="s">
        <v>95</v>
      </c>
      <c r="E215" s="618"/>
      <c r="F215" s="72">
        <v>0</v>
      </c>
      <c r="G215" s="72">
        <v>428</v>
      </c>
      <c r="H215" s="72">
        <v>428</v>
      </c>
      <c r="I215" s="73">
        <v>99.98</v>
      </c>
      <c r="J215" s="73">
        <f t="shared" si="8"/>
        <v>1.4334214596470549E-4</v>
      </c>
      <c r="K215" s="72">
        <f t="shared" si="7"/>
        <v>214</v>
      </c>
    </row>
    <row r="216" spans="1:11" ht="12.95" customHeight="1" x14ac:dyDescent="0.25">
      <c r="A216" s="201"/>
      <c r="B216" s="623"/>
      <c r="C216" s="625" t="s">
        <v>60</v>
      </c>
      <c r="D216" s="626"/>
      <c r="E216" s="627"/>
      <c r="F216" s="69">
        <v>0</v>
      </c>
      <c r="G216" s="69">
        <v>0</v>
      </c>
      <c r="H216" s="69">
        <v>18050</v>
      </c>
      <c r="I216" s="70">
        <v>0</v>
      </c>
      <c r="J216" s="70">
        <f t="shared" si="8"/>
        <v>6.0451535856610606E-3</v>
      </c>
      <c r="K216" s="69">
        <f t="shared" si="7"/>
        <v>18050</v>
      </c>
    </row>
    <row r="217" spans="1:11" ht="12.95" customHeight="1" x14ac:dyDescent="0.25">
      <c r="A217" s="201"/>
      <c r="B217" s="638"/>
      <c r="C217" s="7" t="s">
        <v>0</v>
      </c>
      <c r="D217" s="617" t="s">
        <v>61</v>
      </c>
      <c r="E217" s="618"/>
      <c r="F217" s="72">
        <v>0</v>
      </c>
      <c r="G217" s="72">
        <v>0</v>
      </c>
      <c r="H217" s="72">
        <v>18050</v>
      </c>
      <c r="I217" s="73">
        <v>0</v>
      </c>
      <c r="J217" s="73">
        <f t="shared" si="8"/>
        <v>6.0451535856610606E-3</v>
      </c>
      <c r="K217" s="72">
        <f t="shared" si="7"/>
        <v>18050</v>
      </c>
    </row>
    <row r="218" spans="1:11" ht="12.95" customHeight="1" x14ac:dyDescent="0.25">
      <c r="A218" s="201"/>
      <c r="B218" s="619" t="s">
        <v>133</v>
      </c>
      <c r="C218" s="620"/>
      <c r="D218" s="620"/>
      <c r="E218" s="621"/>
      <c r="F218" s="67">
        <v>0</v>
      </c>
      <c r="G218" s="67">
        <v>0</v>
      </c>
      <c r="H218" s="67">
        <v>1742</v>
      </c>
      <c r="I218" s="68">
        <v>0</v>
      </c>
      <c r="J218" s="68">
        <f t="shared" si="8"/>
        <v>5.8341593053859106E-4</v>
      </c>
      <c r="K218" s="67">
        <f t="shared" si="7"/>
        <v>1742</v>
      </c>
    </row>
    <row r="219" spans="1:11" ht="12.95" customHeight="1" x14ac:dyDescent="0.25">
      <c r="A219" s="201"/>
      <c r="B219" s="622" t="s">
        <v>0</v>
      </c>
      <c r="C219" s="625" t="s">
        <v>51</v>
      </c>
      <c r="D219" s="626"/>
      <c r="E219" s="627"/>
      <c r="F219" s="69">
        <v>0</v>
      </c>
      <c r="G219" s="69">
        <v>0</v>
      </c>
      <c r="H219" s="69">
        <v>1742</v>
      </c>
      <c r="I219" s="70">
        <v>0</v>
      </c>
      <c r="J219" s="70">
        <f t="shared" si="8"/>
        <v>5.8341593053859106E-4</v>
      </c>
      <c r="K219" s="69">
        <f t="shared" si="7"/>
        <v>1742</v>
      </c>
    </row>
    <row r="220" spans="1:11" ht="12.95" customHeight="1" x14ac:dyDescent="0.25">
      <c r="A220" s="201"/>
      <c r="B220" s="623"/>
      <c r="C220" s="639" t="s">
        <v>0</v>
      </c>
      <c r="D220" s="617" t="s">
        <v>54</v>
      </c>
      <c r="E220" s="618"/>
      <c r="F220" s="72">
        <v>0</v>
      </c>
      <c r="G220" s="72">
        <v>0</v>
      </c>
      <c r="H220" s="72">
        <v>907</v>
      </c>
      <c r="I220" s="73">
        <v>0</v>
      </c>
      <c r="J220" s="73">
        <f t="shared" si="8"/>
        <v>3.0376478128501844E-4</v>
      </c>
      <c r="K220" s="72">
        <f t="shared" si="7"/>
        <v>907</v>
      </c>
    </row>
    <row r="221" spans="1:11" ht="12.95" customHeight="1" x14ac:dyDescent="0.25">
      <c r="A221" s="201"/>
      <c r="B221" s="638"/>
      <c r="C221" s="640"/>
      <c r="D221" s="617" t="s">
        <v>55</v>
      </c>
      <c r="E221" s="618"/>
      <c r="F221" s="72">
        <v>0</v>
      </c>
      <c r="G221" s="72">
        <v>0</v>
      </c>
      <c r="H221" s="72">
        <v>835</v>
      </c>
      <c r="I221" s="73">
        <v>0</v>
      </c>
      <c r="J221" s="73">
        <f t="shared" si="8"/>
        <v>2.7965114925357262E-4</v>
      </c>
      <c r="K221" s="72">
        <f t="shared" si="7"/>
        <v>835</v>
      </c>
    </row>
    <row r="222" spans="1:11" ht="12.95" customHeight="1" x14ac:dyDescent="0.25">
      <c r="A222" s="201"/>
      <c r="B222" s="619" t="s">
        <v>134</v>
      </c>
      <c r="C222" s="620"/>
      <c r="D222" s="620"/>
      <c r="E222" s="621"/>
      <c r="F222" s="67">
        <v>489440</v>
      </c>
      <c r="G222" s="67">
        <v>489440</v>
      </c>
      <c r="H222" s="67">
        <v>490371</v>
      </c>
      <c r="I222" s="68">
        <v>100.19</v>
      </c>
      <c r="J222" s="68">
        <f t="shared" si="8"/>
        <v>0.1642309146235014</v>
      </c>
      <c r="K222" s="67">
        <f t="shared" si="7"/>
        <v>245651</v>
      </c>
    </row>
    <row r="223" spans="1:11" ht="12.95" customHeight="1" x14ac:dyDescent="0.25">
      <c r="A223" s="636" t="s">
        <v>0</v>
      </c>
      <c r="B223" s="623"/>
      <c r="C223" s="625" t="s">
        <v>51</v>
      </c>
      <c r="D223" s="626"/>
      <c r="E223" s="627"/>
      <c r="F223" s="69">
        <v>489440</v>
      </c>
      <c r="G223" s="69">
        <v>489440</v>
      </c>
      <c r="H223" s="69">
        <v>490371</v>
      </c>
      <c r="I223" s="70">
        <v>100.19</v>
      </c>
      <c r="J223" s="70">
        <f t="shared" si="8"/>
        <v>0.1642309146235014</v>
      </c>
      <c r="K223" s="69">
        <f t="shared" si="7"/>
        <v>245651</v>
      </c>
    </row>
    <row r="224" spans="1:11" ht="12.95" customHeight="1" x14ac:dyDescent="0.25">
      <c r="A224" s="636"/>
      <c r="B224" s="623"/>
      <c r="C224" s="639" t="s">
        <v>0</v>
      </c>
      <c r="D224" s="617" t="s">
        <v>54</v>
      </c>
      <c r="E224" s="618"/>
      <c r="F224" s="72">
        <v>0</v>
      </c>
      <c r="G224" s="72">
        <v>0</v>
      </c>
      <c r="H224" s="72">
        <v>931</v>
      </c>
      <c r="I224" s="73">
        <v>0</v>
      </c>
      <c r="J224" s="73">
        <f t="shared" si="8"/>
        <v>3.1180265862883368E-4</v>
      </c>
      <c r="K224" s="72">
        <f t="shared" si="7"/>
        <v>931</v>
      </c>
    </row>
    <row r="225" spans="1:11" ht="41.25" customHeight="1" x14ac:dyDescent="0.25">
      <c r="A225" s="636"/>
      <c r="B225" s="623"/>
      <c r="C225" s="628"/>
      <c r="D225" s="617" t="s">
        <v>91</v>
      </c>
      <c r="E225" s="618"/>
      <c r="F225" s="72">
        <v>416024</v>
      </c>
      <c r="G225" s="72">
        <v>416024</v>
      </c>
      <c r="H225" s="72">
        <v>416024</v>
      </c>
      <c r="I225" s="73">
        <v>100</v>
      </c>
      <c r="J225" s="73">
        <f t="shared" si="8"/>
        <v>0.13933124517014167</v>
      </c>
      <c r="K225" s="72">
        <f t="shared" si="7"/>
        <v>208012</v>
      </c>
    </row>
    <row r="226" spans="1:11" ht="41.25" customHeight="1" x14ac:dyDescent="0.25">
      <c r="A226" s="636"/>
      <c r="B226" s="623"/>
      <c r="C226" s="640"/>
      <c r="D226" s="617" t="s">
        <v>88</v>
      </c>
      <c r="E226" s="618"/>
      <c r="F226" s="72">
        <v>73416</v>
      </c>
      <c r="G226" s="72">
        <v>73416</v>
      </c>
      <c r="H226" s="72">
        <v>73416</v>
      </c>
      <c r="I226" s="73">
        <v>100</v>
      </c>
      <c r="J226" s="73">
        <f t="shared" si="8"/>
        <v>2.4587866794730885E-2</v>
      </c>
      <c r="K226" s="72">
        <f t="shared" si="7"/>
        <v>36708</v>
      </c>
    </row>
    <row r="227" spans="1:11" ht="12.95" customHeight="1" x14ac:dyDescent="0.25">
      <c r="A227" s="636" t="s">
        <v>0</v>
      </c>
      <c r="B227" s="619" t="s">
        <v>135</v>
      </c>
      <c r="C227" s="620"/>
      <c r="D227" s="620"/>
      <c r="E227" s="621"/>
      <c r="F227" s="67">
        <v>0</v>
      </c>
      <c r="G227" s="67">
        <v>0</v>
      </c>
      <c r="H227" s="67">
        <v>25432</v>
      </c>
      <c r="I227" s="68">
        <v>0</v>
      </c>
      <c r="J227" s="68">
        <f t="shared" si="8"/>
        <v>8.517470691996239E-3</v>
      </c>
      <c r="K227" s="67">
        <f t="shared" si="7"/>
        <v>25432</v>
      </c>
    </row>
    <row r="228" spans="1:11" ht="12.95" customHeight="1" x14ac:dyDescent="0.25">
      <c r="A228" s="636"/>
      <c r="B228" s="622" t="s">
        <v>0</v>
      </c>
      <c r="C228" s="625" t="s">
        <v>51</v>
      </c>
      <c r="D228" s="626"/>
      <c r="E228" s="627"/>
      <c r="F228" s="69">
        <v>0</v>
      </c>
      <c r="G228" s="69">
        <v>0</v>
      </c>
      <c r="H228" s="69">
        <v>25432</v>
      </c>
      <c r="I228" s="70">
        <v>0</v>
      </c>
      <c r="J228" s="70">
        <f t="shared" si="8"/>
        <v>8.517470691996239E-3</v>
      </c>
      <c r="K228" s="69">
        <f t="shared" si="7"/>
        <v>25432</v>
      </c>
    </row>
    <row r="229" spans="1:11" ht="12.95" customHeight="1" x14ac:dyDescent="0.25">
      <c r="A229" s="636"/>
      <c r="B229" s="623"/>
      <c r="C229" s="639" t="s">
        <v>0</v>
      </c>
      <c r="D229" s="617" t="s">
        <v>52</v>
      </c>
      <c r="E229" s="618"/>
      <c r="F229" s="72">
        <v>0</v>
      </c>
      <c r="G229" s="72">
        <v>0</v>
      </c>
      <c r="H229" s="72">
        <v>23900</v>
      </c>
      <c r="I229" s="73">
        <v>0</v>
      </c>
      <c r="J229" s="73">
        <f t="shared" si="8"/>
        <v>8.0043861882160318E-3</v>
      </c>
      <c r="K229" s="72">
        <f t="shared" si="7"/>
        <v>23900</v>
      </c>
    </row>
    <row r="230" spans="1:11" ht="12.95" customHeight="1" x14ac:dyDescent="0.25">
      <c r="A230" s="636"/>
      <c r="B230" s="638"/>
      <c r="C230" s="640"/>
      <c r="D230" s="617" t="s">
        <v>55</v>
      </c>
      <c r="E230" s="618"/>
      <c r="F230" s="72">
        <v>0</v>
      </c>
      <c r="G230" s="72">
        <v>0</v>
      </c>
      <c r="H230" s="72">
        <v>1532</v>
      </c>
      <c r="I230" s="73">
        <v>0</v>
      </c>
      <c r="J230" s="73">
        <f t="shared" si="8"/>
        <v>5.1308450378020746E-4</v>
      </c>
      <c r="K230" s="72">
        <f t="shared" si="7"/>
        <v>1532</v>
      </c>
    </row>
    <row r="231" spans="1:11" ht="12.95" customHeight="1" x14ac:dyDescent="0.25">
      <c r="A231" s="636"/>
      <c r="B231" s="619" t="s">
        <v>136</v>
      </c>
      <c r="C231" s="620"/>
      <c r="D231" s="620"/>
      <c r="E231" s="621"/>
      <c r="F231" s="67">
        <v>2283</v>
      </c>
      <c r="G231" s="67">
        <v>3329</v>
      </c>
      <c r="H231" s="67">
        <v>5643</v>
      </c>
      <c r="I231" s="68">
        <v>169.5</v>
      </c>
      <c r="J231" s="68">
        <f t="shared" si="8"/>
        <v>1.8899059104645632E-3</v>
      </c>
      <c r="K231" s="67">
        <f t="shared" si="7"/>
        <v>3978.5</v>
      </c>
    </row>
    <row r="232" spans="1:11" ht="12.95" customHeight="1" x14ac:dyDescent="0.25">
      <c r="A232" s="636"/>
      <c r="B232" s="622" t="s">
        <v>0</v>
      </c>
      <c r="C232" s="625" t="s">
        <v>51</v>
      </c>
      <c r="D232" s="626"/>
      <c r="E232" s="627"/>
      <c r="F232" s="69">
        <v>2283</v>
      </c>
      <c r="G232" s="69">
        <v>3329</v>
      </c>
      <c r="H232" s="69">
        <v>5643</v>
      </c>
      <c r="I232" s="70">
        <v>169.5</v>
      </c>
      <c r="J232" s="70">
        <f t="shared" si="8"/>
        <v>1.8899059104645632E-3</v>
      </c>
      <c r="K232" s="69">
        <f>H232-G232/2</f>
        <v>3978.5</v>
      </c>
    </row>
    <row r="233" spans="1:11" ht="38.25" customHeight="1" x14ac:dyDescent="0.25">
      <c r="A233" s="636"/>
      <c r="B233" s="623"/>
      <c r="C233" s="639" t="s">
        <v>0</v>
      </c>
      <c r="D233" s="617" t="s">
        <v>98</v>
      </c>
      <c r="E233" s="618"/>
      <c r="F233" s="72">
        <v>0</v>
      </c>
      <c r="G233" s="72">
        <v>0</v>
      </c>
      <c r="H233" s="72">
        <v>62</v>
      </c>
      <c r="I233" s="73">
        <v>0</v>
      </c>
      <c r="J233" s="73">
        <f t="shared" si="8"/>
        <v>2.0764516471522758E-5</v>
      </c>
      <c r="K233" s="72">
        <f t="shared" si="7"/>
        <v>62</v>
      </c>
    </row>
    <row r="234" spans="1:11" ht="12.95" customHeight="1" x14ac:dyDescent="0.25">
      <c r="A234" s="636"/>
      <c r="B234" s="623"/>
      <c r="C234" s="628"/>
      <c r="D234" s="617" t="s">
        <v>54</v>
      </c>
      <c r="E234" s="618"/>
      <c r="F234" s="72">
        <v>0</v>
      </c>
      <c r="G234" s="72">
        <v>0</v>
      </c>
      <c r="H234" s="72">
        <v>22</v>
      </c>
      <c r="I234" s="73">
        <v>0</v>
      </c>
      <c r="J234" s="73">
        <f t="shared" si="8"/>
        <v>7.3680542318306559E-6</v>
      </c>
      <c r="K234" s="72">
        <f t="shared" si="7"/>
        <v>22</v>
      </c>
    </row>
    <row r="235" spans="1:11" ht="12.95" customHeight="1" x14ac:dyDescent="0.25">
      <c r="A235" s="636"/>
      <c r="B235" s="623"/>
      <c r="C235" s="628"/>
      <c r="D235" s="617" t="s">
        <v>55</v>
      </c>
      <c r="E235" s="618"/>
      <c r="F235" s="72">
        <v>0</v>
      </c>
      <c r="G235" s="72">
        <v>0</v>
      </c>
      <c r="H235" s="72">
        <v>1996</v>
      </c>
      <c r="I235" s="73">
        <v>0</v>
      </c>
      <c r="J235" s="73">
        <f t="shared" si="8"/>
        <v>6.6848346576063589E-4</v>
      </c>
      <c r="K235" s="72">
        <f t="shared" si="7"/>
        <v>1996</v>
      </c>
    </row>
    <row r="236" spans="1:11" ht="39" customHeight="1" x14ac:dyDescent="0.25">
      <c r="A236" s="636"/>
      <c r="B236" s="623"/>
      <c r="C236" s="628"/>
      <c r="D236" s="617" t="s">
        <v>91</v>
      </c>
      <c r="E236" s="618"/>
      <c r="F236" s="72">
        <v>2283</v>
      </c>
      <c r="G236" s="72">
        <v>3329</v>
      </c>
      <c r="H236" s="72">
        <v>2275</v>
      </c>
      <c r="I236" s="73">
        <v>68.349999999999994</v>
      </c>
      <c r="J236" s="73">
        <f t="shared" si="8"/>
        <v>7.6192378988248826E-4</v>
      </c>
      <c r="K236" s="72">
        <f t="shared" ref="K236:K295" si="9">H236-G236/2</f>
        <v>610.5</v>
      </c>
    </row>
    <row r="237" spans="1:11" ht="54" customHeight="1" x14ac:dyDescent="0.25">
      <c r="A237" s="641"/>
      <c r="B237" s="638"/>
      <c r="C237" s="640"/>
      <c r="D237" s="617" t="s">
        <v>92</v>
      </c>
      <c r="E237" s="618"/>
      <c r="F237" s="72">
        <v>0</v>
      </c>
      <c r="G237" s="72">
        <v>0</v>
      </c>
      <c r="H237" s="72">
        <v>1287</v>
      </c>
      <c r="I237" s="73">
        <v>0</v>
      </c>
      <c r="J237" s="73">
        <f t="shared" ref="J237:J296" si="10">H237/$H$12%</f>
        <v>4.3103117256209337E-4</v>
      </c>
      <c r="K237" s="72">
        <f t="shared" si="9"/>
        <v>1287</v>
      </c>
    </row>
    <row r="238" spans="1:11" ht="20.25" customHeight="1" x14ac:dyDescent="0.25">
      <c r="A238" s="632" t="s">
        <v>137</v>
      </c>
      <c r="B238" s="633"/>
      <c r="C238" s="633"/>
      <c r="D238" s="633"/>
      <c r="E238" s="634"/>
      <c r="F238" s="64">
        <v>0</v>
      </c>
      <c r="G238" s="64">
        <v>80000</v>
      </c>
      <c r="H238" s="64">
        <v>66470</v>
      </c>
      <c r="I238" s="65">
        <v>83.09</v>
      </c>
      <c r="J238" s="65">
        <f t="shared" si="10"/>
        <v>2.2261571126808349E-2</v>
      </c>
      <c r="K238" s="66">
        <f t="shared" si="9"/>
        <v>26470</v>
      </c>
    </row>
    <row r="239" spans="1:11" ht="13.5" customHeight="1" x14ac:dyDescent="0.25">
      <c r="A239" s="635" t="s">
        <v>0</v>
      </c>
      <c r="B239" s="619" t="s">
        <v>138</v>
      </c>
      <c r="C239" s="620"/>
      <c r="D239" s="620"/>
      <c r="E239" s="621"/>
      <c r="F239" s="67">
        <v>0</v>
      </c>
      <c r="G239" s="67">
        <v>80000</v>
      </c>
      <c r="H239" s="67">
        <v>66470</v>
      </c>
      <c r="I239" s="68">
        <v>83.09</v>
      </c>
      <c r="J239" s="68">
        <f t="shared" si="10"/>
        <v>2.2261571126808349E-2</v>
      </c>
      <c r="K239" s="67">
        <f t="shared" si="9"/>
        <v>26470</v>
      </c>
    </row>
    <row r="240" spans="1:11" ht="12.95" customHeight="1" x14ac:dyDescent="0.25">
      <c r="A240" s="636"/>
      <c r="B240" s="622" t="s">
        <v>0</v>
      </c>
      <c r="C240" s="625" t="s">
        <v>51</v>
      </c>
      <c r="D240" s="626"/>
      <c r="E240" s="627"/>
      <c r="F240" s="69">
        <v>0</v>
      </c>
      <c r="G240" s="69">
        <v>80000</v>
      </c>
      <c r="H240" s="69">
        <v>66470</v>
      </c>
      <c r="I240" s="70">
        <v>83.09</v>
      </c>
      <c r="J240" s="70">
        <f t="shared" si="10"/>
        <v>2.2261571126808349E-2</v>
      </c>
      <c r="K240" s="69">
        <f t="shared" si="9"/>
        <v>26470</v>
      </c>
    </row>
    <row r="241" spans="1:11" ht="39.75" customHeight="1" x14ac:dyDescent="0.25">
      <c r="A241" s="641"/>
      <c r="B241" s="624"/>
      <c r="C241" s="77" t="s">
        <v>0</v>
      </c>
      <c r="D241" s="630" t="s">
        <v>139</v>
      </c>
      <c r="E241" s="631"/>
      <c r="F241" s="72">
        <v>0</v>
      </c>
      <c r="G241" s="72">
        <v>80000</v>
      </c>
      <c r="H241" s="72">
        <v>66470</v>
      </c>
      <c r="I241" s="73">
        <v>83.09</v>
      </c>
      <c r="J241" s="73">
        <f t="shared" si="10"/>
        <v>2.2261571126808349E-2</v>
      </c>
      <c r="K241" s="72">
        <f t="shared" si="9"/>
        <v>26470</v>
      </c>
    </row>
    <row r="242" spans="1:11" ht="43.5" customHeight="1" x14ac:dyDescent="0.25">
      <c r="A242" s="632" t="s">
        <v>140</v>
      </c>
      <c r="B242" s="633"/>
      <c r="C242" s="633"/>
      <c r="D242" s="633"/>
      <c r="E242" s="634"/>
      <c r="F242" s="64">
        <v>168743495</v>
      </c>
      <c r="G242" s="64">
        <v>169143495</v>
      </c>
      <c r="H242" s="64">
        <f>H243+H249</f>
        <v>75078760</v>
      </c>
      <c r="I242" s="65">
        <v>44.39</v>
      </c>
      <c r="J242" s="65">
        <f t="shared" si="10"/>
        <v>25.144744333572646</v>
      </c>
      <c r="K242" s="66">
        <f t="shared" si="9"/>
        <v>-9492987.5</v>
      </c>
    </row>
    <row r="243" spans="1:11" ht="12.95" customHeight="1" x14ac:dyDescent="0.25">
      <c r="A243" s="635" t="s">
        <v>0</v>
      </c>
      <c r="B243" s="619" t="s">
        <v>141</v>
      </c>
      <c r="C243" s="620"/>
      <c r="D243" s="620"/>
      <c r="E243" s="621"/>
      <c r="F243" s="67">
        <v>3257000</v>
      </c>
      <c r="G243" s="67">
        <v>3657000</v>
      </c>
      <c r="H243" s="67">
        <v>3309560</v>
      </c>
      <c r="I243" s="68">
        <v>90.5</v>
      </c>
      <c r="J243" s="68">
        <f t="shared" si="10"/>
        <v>1.1084098892498848</v>
      </c>
      <c r="K243" s="67">
        <f t="shared" si="9"/>
        <v>1481060</v>
      </c>
    </row>
    <row r="244" spans="1:11" ht="12.95" customHeight="1" x14ac:dyDescent="0.25">
      <c r="A244" s="636"/>
      <c r="B244" s="622" t="s">
        <v>0</v>
      </c>
      <c r="C244" s="625" t="s">
        <v>51</v>
      </c>
      <c r="D244" s="626"/>
      <c r="E244" s="627"/>
      <c r="F244" s="69">
        <v>3257000</v>
      </c>
      <c r="G244" s="69">
        <v>3657000</v>
      </c>
      <c r="H244" s="69">
        <v>3309560</v>
      </c>
      <c r="I244" s="70">
        <v>90.5</v>
      </c>
      <c r="J244" s="70">
        <f t="shared" si="10"/>
        <v>1.1084098892498848</v>
      </c>
      <c r="K244" s="69">
        <f t="shared" si="9"/>
        <v>1481060</v>
      </c>
    </row>
    <row r="245" spans="1:11" ht="15" customHeight="1" x14ac:dyDescent="0.25">
      <c r="A245" s="636"/>
      <c r="B245" s="623"/>
      <c r="C245" s="639" t="s">
        <v>0</v>
      </c>
      <c r="D245" s="617" t="s">
        <v>142</v>
      </c>
      <c r="E245" s="618"/>
      <c r="F245" s="72">
        <v>917000</v>
      </c>
      <c r="G245" s="72">
        <v>917000</v>
      </c>
      <c r="H245" s="72">
        <v>640000</v>
      </c>
      <c r="I245" s="73">
        <v>69.790000000000006</v>
      </c>
      <c r="J245" s="73">
        <f t="shared" si="10"/>
        <v>0.21434339583507364</v>
      </c>
      <c r="K245" s="72">
        <f t="shared" si="9"/>
        <v>181500</v>
      </c>
    </row>
    <row r="246" spans="1:11" ht="28.5" customHeight="1" x14ac:dyDescent="0.25">
      <c r="A246" s="636"/>
      <c r="B246" s="623"/>
      <c r="C246" s="628"/>
      <c r="D246" s="617" t="s">
        <v>143</v>
      </c>
      <c r="E246" s="618"/>
      <c r="F246" s="72">
        <v>2300000</v>
      </c>
      <c r="G246" s="72">
        <v>2700000</v>
      </c>
      <c r="H246" s="72">
        <v>2641967</v>
      </c>
      <c r="I246" s="73">
        <v>97.85</v>
      </c>
      <c r="J246" s="73">
        <f t="shared" si="10"/>
        <v>0.88482527885031559</v>
      </c>
      <c r="K246" s="72">
        <f t="shared" si="9"/>
        <v>1291967</v>
      </c>
    </row>
    <row r="247" spans="1:11" ht="14.25" customHeight="1" x14ac:dyDescent="0.25">
      <c r="A247" s="636"/>
      <c r="B247" s="623"/>
      <c r="C247" s="628"/>
      <c r="D247" s="617" t="s">
        <v>80</v>
      </c>
      <c r="E247" s="618"/>
      <c r="F247" s="72">
        <v>40000</v>
      </c>
      <c r="G247" s="72">
        <v>40000</v>
      </c>
      <c r="H247" s="72">
        <v>27556</v>
      </c>
      <c r="I247" s="73">
        <v>68.89</v>
      </c>
      <c r="J247" s="73">
        <f t="shared" si="10"/>
        <v>9.2288228369238889E-3</v>
      </c>
      <c r="K247" s="72">
        <f t="shared" si="9"/>
        <v>7556</v>
      </c>
    </row>
    <row r="248" spans="1:11" ht="14.25" customHeight="1" x14ac:dyDescent="0.25">
      <c r="A248" s="636"/>
      <c r="B248" s="638"/>
      <c r="C248" s="640"/>
      <c r="D248" s="617" t="s">
        <v>54</v>
      </c>
      <c r="E248" s="618"/>
      <c r="F248" s="72">
        <v>0</v>
      </c>
      <c r="G248" s="72">
        <v>0</v>
      </c>
      <c r="H248" s="72">
        <v>37</v>
      </c>
      <c r="I248" s="73">
        <v>0</v>
      </c>
      <c r="J248" s="73">
        <f t="shared" si="10"/>
        <v>1.2391727571715194E-5</v>
      </c>
      <c r="K248" s="72">
        <f t="shared" si="9"/>
        <v>37</v>
      </c>
    </row>
    <row r="249" spans="1:11" ht="12.95" customHeight="1" x14ac:dyDescent="0.25">
      <c r="A249" s="636" t="s">
        <v>0</v>
      </c>
      <c r="B249" s="619" t="s">
        <v>144</v>
      </c>
      <c r="C249" s="620"/>
      <c r="D249" s="620"/>
      <c r="E249" s="621"/>
      <c r="F249" s="67">
        <v>165486495</v>
      </c>
      <c r="G249" s="67">
        <v>165486495</v>
      </c>
      <c r="H249" s="67">
        <f>H250</f>
        <v>71769200</v>
      </c>
      <c r="I249" s="68">
        <v>43.37</v>
      </c>
      <c r="J249" s="68">
        <f t="shared" si="10"/>
        <v>24.036334444322762</v>
      </c>
      <c r="K249" s="67">
        <f t="shared" si="9"/>
        <v>-10974047.5</v>
      </c>
    </row>
    <row r="250" spans="1:11" ht="12.95" customHeight="1" x14ac:dyDescent="0.25">
      <c r="A250" s="636"/>
      <c r="B250" s="622" t="s">
        <v>0</v>
      </c>
      <c r="C250" s="625" t="s">
        <v>51</v>
      </c>
      <c r="D250" s="626"/>
      <c r="E250" s="627"/>
      <c r="F250" s="69">
        <v>165486495</v>
      </c>
      <c r="G250" s="69">
        <v>165486495</v>
      </c>
      <c r="H250" s="69">
        <f>SUM(H251:H252)</f>
        <v>71769200</v>
      </c>
      <c r="I250" s="70">
        <v>43.37</v>
      </c>
      <c r="J250" s="70">
        <f t="shared" si="10"/>
        <v>24.036334444322762</v>
      </c>
      <c r="K250" s="69">
        <f t="shared" si="9"/>
        <v>-10974047.5</v>
      </c>
    </row>
    <row r="251" spans="1:11" ht="12.95" customHeight="1" x14ac:dyDescent="0.25">
      <c r="A251" s="636"/>
      <c r="B251" s="623"/>
      <c r="C251" s="639" t="s">
        <v>0</v>
      </c>
      <c r="D251" s="617" t="s">
        <v>145</v>
      </c>
      <c r="E251" s="618"/>
      <c r="F251" s="72">
        <v>41753316</v>
      </c>
      <c r="G251" s="72">
        <v>41753316</v>
      </c>
      <c r="H251" s="72">
        <v>17696563</v>
      </c>
      <c r="I251" s="73">
        <v>42.38</v>
      </c>
      <c r="J251" s="73">
        <f t="shared" si="10"/>
        <v>5.9267834500458099</v>
      </c>
      <c r="K251" s="72">
        <f t="shared" si="9"/>
        <v>-3180095</v>
      </c>
    </row>
    <row r="252" spans="1:11" ht="12.95" customHeight="1" x14ac:dyDescent="0.25">
      <c r="A252" s="641"/>
      <c r="B252" s="638"/>
      <c r="C252" s="640"/>
      <c r="D252" s="617" t="s">
        <v>146</v>
      </c>
      <c r="E252" s="618"/>
      <c r="F252" s="72">
        <v>123733179</v>
      </c>
      <c r="G252" s="72">
        <v>123733179</v>
      </c>
      <c r="H252" s="72">
        <v>54072637</v>
      </c>
      <c r="I252" s="73">
        <v>43.7</v>
      </c>
      <c r="J252" s="73">
        <f t="shared" si="10"/>
        <v>18.109550994276951</v>
      </c>
      <c r="K252" s="72">
        <f t="shared" si="9"/>
        <v>-7793952.5</v>
      </c>
    </row>
    <row r="253" spans="1:11" ht="20.25" customHeight="1" x14ac:dyDescent="0.25">
      <c r="A253" s="632" t="s">
        <v>147</v>
      </c>
      <c r="B253" s="633"/>
      <c r="C253" s="633"/>
      <c r="D253" s="633"/>
      <c r="E253" s="634"/>
      <c r="F253" s="64">
        <v>394223301</v>
      </c>
      <c r="G253" s="64">
        <v>401088640</v>
      </c>
      <c r="H253" s="64">
        <v>148495150</v>
      </c>
      <c r="I253" s="65">
        <v>37.020000000000003</v>
      </c>
      <c r="J253" s="65">
        <f t="shared" si="10"/>
        <v>49.732741743810365</v>
      </c>
      <c r="K253" s="66">
        <f t="shared" si="9"/>
        <v>-52049170</v>
      </c>
    </row>
    <row r="254" spans="1:11" ht="12.95" customHeight="1" x14ac:dyDescent="0.25">
      <c r="A254" s="205" t="s">
        <v>0</v>
      </c>
      <c r="B254" s="619" t="s">
        <v>148</v>
      </c>
      <c r="C254" s="620"/>
      <c r="D254" s="620"/>
      <c r="E254" s="621"/>
      <c r="F254" s="67">
        <v>25168691</v>
      </c>
      <c r="G254" s="67">
        <v>23978215</v>
      </c>
      <c r="H254" s="67">
        <v>14755824</v>
      </c>
      <c r="I254" s="68">
        <v>61.54</v>
      </c>
      <c r="J254" s="68">
        <f t="shared" si="10"/>
        <v>4.9418959757885617</v>
      </c>
      <c r="K254" s="67">
        <f t="shared" si="9"/>
        <v>2766716.5</v>
      </c>
    </row>
    <row r="255" spans="1:11" ht="12.95" customHeight="1" x14ac:dyDescent="0.25">
      <c r="A255" s="201"/>
      <c r="B255" s="622" t="s">
        <v>0</v>
      </c>
      <c r="C255" s="625" t="s">
        <v>51</v>
      </c>
      <c r="D255" s="626"/>
      <c r="E255" s="627"/>
      <c r="F255" s="69">
        <v>25168691</v>
      </c>
      <c r="G255" s="69">
        <v>23978215</v>
      </c>
      <c r="H255" s="69">
        <v>14755824</v>
      </c>
      <c r="I255" s="70">
        <v>61.54</v>
      </c>
      <c r="J255" s="70">
        <f t="shared" si="10"/>
        <v>4.9418959757885617</v>
      </c>
      <c r="K255" s="69">
        <f t="shared" si="9"/>
        <v>2766716.5</v>
      </c>
    </row>
    <row r="256" spans="1:11" ht="12.95" customHeight="1" x14ac:dyDescent="0.25">
      <c r="A256" s="201"/>
      <c r="B256" s="638"/>
      <c r="C256" s="7" t="s">
        <v>0</v>
      </c>
      <c r="D256" s="617" t="s">
        <v>149</v>
      </c>
      <c r="E256" s="618"/>
      <c r="F256" s="72">
        <v>25168691</v>
      </c>
      <c r="G256" s="72">
        <v>23978215</v>
      </c>
      <c r="H256" s="72">
        <v>14755824</v>
      </c>
      <c r="I256" s="73">
        <v>61.54</v>
      </c>
      <c r="J256" s="73">
        <f t="shared" si="10"/>
        <v>4.9418959757885617</v>
      </c>
      <c r="K256" s="72">
        <f t="shared" si="9"/>
        <v>2766716.5</v>
      </c>
    </row>
    <row r="257" spans="1:11" ht="12.95" customHeight="1" x14ac:dyDescent="0.25">
      <c r="A257" s="201"/>
      <c r="B257" s="619" t="s">
        <v>150</v>
      </c>
      <c r="C257" s="620"/>
      <c r="D257" s="620"/>
      <c r="E257" s="621"/>
      <c r="F257" s="67">
        <v>0</v>
      </c>
      <c r="G257" s="67">
        <v>454000</v>
      </c>
      <c r="H257" s="67">
        <v>454000</v>
      </c>
      <c r="I257" s="68">
        <v>100</v>
      </c>
      <c r="J257" s="68">
        <f t="shared" si="10"/>
        <v>0.15204984642050537</v>
      </c>
      <c r="K257" s="67">
        <f t="shared" si="9"/>
        <v>227000</v>
      </c>
    </row>
    <row r="258" spans="1:11" ht="12.95" customHeight="1" x14ac:dyDescent="0.25">
      <c r="A258" s="201"/>
      <c r="B258" s="622" t="s">
        <v>0</v>
      </c>
      <c r="C258" s="625" t="s">
        <v>60</v>
      </c>
      <c r="D258" s="626"/>
      <c r="E258" s="646"/>
      <c r="F258" s="69">
        <v>0</v>
      </c>
      <c r="G258" s="69">
        <v>454000</v>
      </c>
      <c r="H258" s="69">
        <v>454000</v>
      </c>
      <c r="I258" s="70">
        <v>100</v>
      </c>
      <c r="J258" s="70">
        <f t="shared" si="10"/>
        <v>0.15204984642050537</v>
      </c>
      <c r="K258" s="69">
        <f t="shared" si="9"/>
        <v>227000</v>
      </c>
    </row>
    <row r="259" spans="1:11" ht="43.5" customHeight="1" x14ac:dyDescent="0.25">
      <c r="A259" s="203"/>
      <c r="B259" s="645"/>
      <c r="C259" s="204" t="s">
        <v>0</v>
      </c>
      <c r="D259" s="648" t="s">
        <v>151</v>
      </c>
      <c r="E259" s="649"/>
      <c r="F259" s="72">
        <v>0</v>
      </c>
      <c r="G259" s="72">
        <v>454000</v>
      </c>
      <c r="H259" s="72">
        <v>454000</v>
      </c>
      <c r="I259" s="73">
        <v>100</v>
      </c>
      <c r="J259" s="73">
        <f t="shared" si="10"/>
        <v>0.15204984642050537</v>
      </c>
      <c r="K259" s="72">
        <f t="shared" si="9"/>
        <v>227000</v>
      </c>
    </row>
    <row r="260" spans="1:11" ht="12.95" customHeight="1" x14ac:dyDescent="0.25">
      <c r="A260" s="201"/>
      <c r="B260" s="650" t="s">
        <v>152</v>
      </c>
      <c r="C260" s="651"/>
      <c r="D260" s="651"/>
      <c r="E260" s="652"/>
      <c r="F260" s="67">
        <v>92289267</v>
      </c>
      <c r="G260" s="67">
        <v>92289267</v>
      </c>
      <c r="H260" s="67">
        <v>46144632</v>
      </c>
      <c r="I260" s="68">
        <v>50</v>
      </c>
      <c r="J260" s="68">
        <f t="shared" si="10"/>
        <v>15.454370503812196</v>
      </c>
      <c r="K260" s="67">
        <f t="shared" si="9"/>
        <v>-1.5</v>
      </c>
    </row>
    <row r="261" spans="1:11" ht="12.95" customHeight="1" x14ac:dyDescent="0.25">
      <c r="A261" s="201"/>
      <c r="B261" s="622" t="s">
        <v>0</v>
      </c>
      <c r="C261" s="625" t="s">
        <v>51</v>
      </c>
      <c r="D261" s="626"/>
      <c r="E261" s="627"/>
      <c r="F261" s="69">
        <v>92289267</v>
      </c>
      <c r="G261" s="69">
        <v>92289267</v>
      </c>
      <c r="H261" s="69">
        <v>46144632</v>
      </c>
      <c r="I261" s="70">
        <v>50</v>
      </c>
      <c r="J261" s="70">
        <f t="shared" si="10"/>
        <v>15.454370503812196</v>
      </c>
      <c r="K261" s="69">
        <f t="shared" si="9"/>
        <v>-1.5</v>
      </c>
    </row>
    <row r="262" spans="1:11" ht="12.95" customHeight="1" x14ac:dyDescent="0.25">
      <c r="A262" s="201"/>
      <c r="B262" s="638"/>
      <c r="C262" s="7" t="s">
        <v>0</v>
      </c>
      <c r="D262" s="617" t="s">
        <v>149</v>
      </c>
      <c r="E262" s="618"/>
      <c r="F262" s="72">
        <v>92289267</v>
      </c>
      <c r="G262" s="72">
        <v>92289267</v>
      </c>
      <c r="H262" s="72">
        <v>46144632</v>
      </c>
      <c r="I262" s="73">
        <v>50</v>
      </c>
      <c r="J262" s="73">
        <f t="shared" si="10"/>
        <v>15.454370503812196</v>
      </c>
      <c r="K262" s="72">
        <f t="shared" si="9"/>
        <v>-1.5</v>
      </c>
    </row>
    <row r="263" spans="1:11" ht="12.95" customHeight="1" x14ac:dyDescent="0.25">
      <c r="A263" s="201"/>
      <c r="B263" s="619" t="s">
        <v>153</v>
      </c>
      <c r="C263" s="620"/>
      <c r="D263" s="620"/>
      <c r="E263" s="621"/>
      <c r="F263" s="67">
        <v>1500000</v>
      </c>
      <c r="G263" s="67">
        <v>1500000</v>
      </c>
      <c r="H263" s="67">
        <v>472607</v>
      </c>
      <c r="I263" s="68">
        <v>31.51</v>
      </c>
      <c r="J263" s="68">
        <f t="shared" si="10"/>
        <v>0.15828154574285414</v>
      </c>
      <c r="K263" s="67">
        <f t="shared" si="9"/>
        <v>-277393</v>
      </c>
    </row>
    <row r="264" spans="1:11" ht="12.95" customHeight="1" x14ac:dyDescent="0.25">
      <c r="A264" s="201"/>
      <c r="B264" s="622" t="s">
        <v>0</v>
      </c>
      <c r="C264" s="625" t="s">
        <v>51</v>
      </c>
      <c r="D264" s="626"/>
      <c r="E264" s="627"/>
      <c r="F264" s="69">
        <v>1500000</v>
      </c>
      <c r="G264" s="69">
        <v>1500000</v>
      </c>
      <c r="H264" s="69">
        <v>472607</v>
      </c>
      <c r="I264" s="70">
        <v>31.51</v>
      </c>
      <c r="J264" s="70">
        <f t="shared" si="10"/>
        <v>0.15828154574285414</v>
      </c>
      <c r="K264" s="69">
        <f t="shared" si="9"/>
        <v>-277393</v>
      </c>
    </row>
    <row r="265" spans="1:11" ht="12.95" customHeight="1" x14ac:dyDescent="0.25">
      <c r="A265" s="201"/>
      <c r="B265" s="623"/>
      <c r="C265" s="639" t="s">
        <v>0</v>
      </c>
      <c r="D265" s="617" t="s">
        <v>54</v>
      </c>
      <c r="E265" s="618"/>
      <c r="F265" s="72">
        <v>1500000</v>
      </c>
      <c r="G265" s="72">
        <v>1500000</v>
      </c>
      <c r="H265" s="72">
        <v>389933</v>
      </c>
      <c r="I265" s="73">
        <v>26</v>
      </c>
      <c r="J265" s="73">
        <f t="shared" si="10"/>
        <v>0.13059306776274651</v>
      </c>
      <c r="K265" s="72">
        <f t="shared" si="9"/>
        <v>-360067</v>
      </c>
    </row>
    <row r="266" spans="1:11" ht="12.95" customHeight="1" x14ac:dyDescent="0.25">
      <c r="A266" s="201"/>
      <c r="B266" s="638"/>
      <c r="C266" s="640"/>
      <c r="D266" s="617" t="s">
        <v>55</v>
      </c>
      <c r="E266" s="618"/>
      <c r="F266" s="72">
        <v>0</v>
      </c>
      <c r="G266" s="72">
        <v>0</v>
      </c>
      <c r="H266" s="72">
        <v>82674</v>
      </c>
      <c r="I266" s="73">
        <v>0</v>
      </c>
      <c r="J266" s="73">
        <f t="shared" si="10"/>
        <v>2.768847798010762E-2</v>
      </c>
      <c r="K266" s="72">
        <f t="shared" si="9"/>
        <v>82674</v>
      </c>
    </row>
    <row r="267" spans="1:11" ht="12.95" customHeight="1" x14ac:dyDescent="0.25">
      <c r="A267" s="201"/>
      <c r="B267" s="619" t="s">
        <v>154</v>
      </c>
      <c r="C267" s="620"/>
      <c r="D267" s="620"/>
      <c r="E267" s="621"/>
      <c r="F267" s="67">
        <v>55603530</v>
      </c>
      <c r="G267" s="67">
        <v>55603530</v>
      </c>
      <c r="H267" s="67">
        <v>27801768</v>
      </c>
      <c r="I267" s="68">
        <v>50</v>
      </c>
      <c r="J267" s="68">
        <f t="shared" si="10"/>
        <v>9.3111333802170044</v>
      </c>
      <c r="K267" s="67">
        <f t="shared" si="9"/>
        <v>3</v>
      </c>
    </row>
    <row r="268" spans="1:11" ht="12.95" customHeight="1" x14ac:dyDescent="0.25">
      <c r="A268" s="201"/>
      <c r="B268" s="622" t="s">
        <v>0</v>
      </c>
      <c r="C268" s="625" t="s">
        <v>51</v>
      </c>
      <c r="D268" s="626"/>
      <c r="E268" s="627"/>
      <c r="F268" s="69">
        <v>55603530</v>
      </c>
      <c r="G268" s="69">
        <v>55603530</v>
      </c>
      <c r="H268" s="69">
        <v>27801768</v>
      </c>
      <c r="I268" s="70">
        <v>50</v>
      </c>
      <c r="J268" s="70">
        <f t="shared" si="10"/>
        <v>9.3111333802170044</v>
      </c>
      <c r="K268" s="69">
        <f t="shared" si="9"/>
        <v>3</v>
      </c>
    </row>
    <row r="269" spans="1:11" ht="12.95" customHeight="1" x14ac:dyDescent="0.25">
      <c r="A269" s="201"/>
      <c r="B269" s="638"/>
      <c r="C269" s="7" t="s">
        <v>0</v>
      </c>
      <c r="D269" s="617" t="s">
        <v>149</v>
      </c>
      <c r="E269" s="618"/>
      <c r="F269" s="72">
        <v>55603530</v>
      </c>
      <c r="G269" s="72">
        <v>55603530</v>
      </c>
      <c r="H269" s="72">
        <v>27801768</v>
      </c>
      <c r="I269" s="73">
        <v>50</v>
      </c>
      <c r="J269" s="73">
        <f t="shared" si="10"/>
        <v>9.3111333802170044</v>
      </c>
      <c r="K269" s="72">
        <f t="shared" si="9"/>
        <v>3</v>
      </c>
    </row>
    <row r="270" spans="1:11" ht="12.95" customHeight="1" x14ac:dyDescent="0.25">
      <c r="A270" s="201"/>
      <c r="B270" s="619" t="s">
        <v>155</v>
      </c>
      <c r="C270" s="620"/>
      <c r="D270" s="620"/>
      <c r="E270" s="621"/>
      <c r="F270" s="67">
        <v>178863167</v>
      </c>
      <c r="G270" s="67">
        <v>184046307</v>
      </c>
      <c r="H270" s="67">
        <v>26857066</v>
      </c>
      <c r="I270" s="68">
        <v>14.59</v>
      </c>
      <c r="J270" s="68">
        <f t="shared" si="10"/>
        <v>8.9947417634479656</v>
      </c>
      <c r="K270" s="67">
        <f t="shared" si="9"/>
        <v>-65166087.5</v>
      </c>
    </row>
    <row r="271" spans="1:11" ht="12.95" customHeight="1" x14ac:dyDescent="0.25">
      <c r="A271" s="201"/>
      <c r="B271" s="622" t="s">
        <v>0</v>
      </c>
      <c r="C271" s="625" t="s">
        <v>51</v>
      </c>
      <c r="D271" s="626"/>
      <c r="E271" s="627"/>
      <c r="F271" s="69">
        <v>35910240</v>
      </c>
      <c r="G271" s="69">
        <v>35581957</v>
      </c>
      <c r="H271" s="69">
        <v>10140821</v>
      </c>
      <c r="I271" s="70">
        <v>28.5</v>
      </c>
      <c r="J271" s="70">
        <f t="shared" si="10"/>
        <v>3.3962781401494175</v>
      </c>
      <c r="K271" s="69">
        <f t="shared" si="9"/>
        <v>-7650157.5</v>
      </c>
    </row>
    <row r="272" spans="1:11" ht="12.95" customHeight="1" x14ac:dyDescent="0.25">
      <c r="A272" s="201"/>
      <c r="B272" s="623"/>
      <c r="C272" s="639" t="s">
        <v>0</v>
      </c>
      <c r="D272" s="617" t="s">
        <v>54</v>
      </c>
      <c r="E272" s="618"/>
      <c r="F272" s="72">
        <v>0</v>
      </c>
      <c r="G272" s="72">
        <v>0</v>
      </c>
      <c r="H272" s="72">
        <v>235709</v>
      </c>
      <c r="I272" s="73">
        <v>0</v>
      </c>
      <c r="J272" s="73">
        <f t="shared" si="10"/>
        <v>7.8941667951389641E-2</v>
      </c>
      <c r="K272" s="72">
        <f t="shared" si="9"/>
        <v>235709</v>
      </c>
    </row>
    <row r="273" spans="1:11" ht="45.75" customHeight="1" x14ac:dyDescent="0.25">
      <c r="A273" s="201"/>
      <c r="B273" s="623"/>
      <c r="C273" s="628"/>
      <c r="D273" s="617" t="s">
        <v>91</v>
      </c>
      <c r="E273" s="618"/>
      <c r="F273" s="72">
        <v>6200240</v>
      </c>
      <c r="G273" s="72">
        <v>5871957</v>
      </c>
      <c r="H273" s="72">
        <v>202112</v>
      </c>
      <c r="I273" s="73">
        <v>3.44</v>
      </c>
      <c r="J273" s="73">
        <f t="shared" si="10"/>
        <v>6.7689644404716254E-2</v>
      </c>
      <c r="K273" s="72">
        <f t="shared" si="9"/>
        <v>-2733866.5</v>
      </c>
    </row>
    <row r="274" spans="1:11" ht="45.75" customHeight="1" x14ac:dyDescent="0.25">
      <c r="A274" s="201"/>
      <c r="B274" s="623"/>
      <c r="C274" s="628"/>
      <c r="D274" s="617" t="s">
        <v>87</v>
      </c>
      <c r="E274" s="618"/>
      <c r="F274" s="72">
        <v>29700000</v>
      </c>
      <c r="G274" s="72">
        <v>29700000</v>
      </c>
      <c r="H274" s="72">
        <v>9700000</v>
      </c>
      <c r="I274" s="73">
        <v>32.659999999999997</v>
      </c>
      <c r="J274" s="73">
        <f t="shared" si="10"/>
        <v>3.2486420931253348</v>
      </c>
      <c r="K274" s="72">
        <f t="shared" si="9"/>
        <v>-5150000</v>
      </c>
    </row>
    <row r="275" spans="1:11" ht="45.75" customHeight="1" x14ac:dyDescent="0.25">
      <c r="A275" s="636" t="s">
        <v>0</v>
      </c>
      <c r="B275" s="623"/>
      <c r="C275" s="628"/>
      <c r="D275" s="617" t="s">
        <v>88</v>
      </c>
      <c r="E275" s="618"/>
      <c r="F275" s="72">
        <v>10000</v>
      </c>
      <c r="G275" s="72">
        <v>10000</v>
      </c>
      <c r="H275" s="72">
        <v>3000</v>
      </c>
      <c r="I275" s="73">
        <v>30</v>
      </c>
      <c r="J275" s="73">
        <f t="shared" si="10"/>
        <v>1.0047346679769077E-3</v>
      </c>
      <c r="K275" s="72">
        <f t="shared" si="9"/>
        <v>-2000</v>
      </c>
    </row>
    <row r="276" spans="1:11" ht="12.95" customHeight="1" x14ac:dyDescent="0.25">
      <c r="A276" s="636" t="s">
        <v>0</v>
      </c>
      <c r="B276" s="623"/>
      <c r="C276" s="625" t="s">
        <v>60</v>
      </c>
      <c r="D276" s="626"/>
      <c r="E276" s="627"/>
      <c r="F276" s="69">
        <v>142952927</v>
      </c>
      <c r="G276" s="69">
        <v>148464350</v>
      </c>
      <c r="H276" s="69">
        <v>16716245</v>
      </c>
      <c r="I276" s="70">
        <v>11.26</v>
      </c>
      <c r="J276" s="70">
        <f t="shared" si="10"/>
        <v>5.5984636232985476</v>
      </c>
      <c r="K276" s="69">
        <f t="shared" si="9"/>
        <v>-57515930</v>
      </c>
    </row>
    <row r="277" spans="1:11" ht="46.5" customHeight="1" x14ac:dyDescent="0.25">
      <c r="A277" s="636"/>
      <c r="B277" s="623"/>
      <c r="C277" s="639" t="s">
        <v>0</v>
      </c>
      <c r="D277" s="617" t="s">
        <v>62</v>
      </c>
      <c r="E277" s="618"/>
      <c r="F277" s="72">
        <v>112612927</v>
      </c>
      <c r="G277" s="72">
        <v>118090180</v>
      </c>
      <c r="H277" s="72">
        <v>4497674</v>
      </c>
      <c r="I277" s="73">
        <v>3.81</v>
      </c>
      <c r="J277" s="73">
        <f t="shared" si="10"/>
        <v>1.5063229976861234</v>
      </c>
      <c r="K277" s="72">
        <f t="shared" si="9"/>
        <v>-54547416</v>
      </c>
    </row>
    <row r="278" spans="1:11" ht="46.5" customHeight="1" x14ac:dyDescent="0.25">
      <c r="A278" s="636"/>
      <c r="B278" s="623"/>
      <c r="C278" s="628"/>
      <c r="D278" s="617" t="s">
        <v>156</v>
      </c>
      <c r="E278" s="618"/>
      <c r="F278" s="72">
        <v>300000</v>
      </c>
      <c r="G278" s="72">
        <v>300000</v>
      </c>
      <c r="H278" s="72">
        <v>90000</v>
      </c>
      <c r="I278" s="73">
        <v>30</v>
      </c>
      <c r="J278" s="73">
        <f t="shared" si="10"/>
        <v>3.0142040039307229E-2</v>
      </c>
      <c r="K278" s="72">
        <f t="shared" si="9"/>
        <v>-60000</v>
      </c>
    </row>
    <row r="279" spans="1:11" ht="45.75" customHeight="1" x14ac:dyDescent="0.25">
      <c r="A279" s="636"/>
      <c r="B279" s="623"/>
      <c r="C279" s="628"/>
      <c r="D279" s="617" t="s">
        <v>63</v>
      </c>
      <c r="E279" s="618"/>
      <c r="F279" s="72">
        <v>29990000</v>
      </c>
      <c r="G279" s="72">
        <v>29990000</v>
      </c>
      <c r="H279" s="72">
        <v>12048500</v>
      </c>
      <c r="I279" s="73">
        <v>40.18</v>
      </c>
      <c r="J279" s="73">
        <f t="shared" si="10"/>
        <v>4.0351818823732577</v>
      </c>
      <c r="K279" s="72">
        <f t="shared" si="9"/>
        <v>-2946500</v>
      </c>
    </row>
    <row r="280" spans="1:11" ht="54.75" customHeight="1" x14ac:dyDescent="0.25">
      <c r="A280" s="636"/>
      <c r="B280" s="623"/>
      <c r="C280" s="640"/>
      <c r="D280" s="617" t="s">
        <v>157</v>
      </c>
      <c r="E280" s="618"/>
      <c r="F280" s="72">
        <v>50000</v>
      </c>
      <c r="G280" s="72">
        <v>84170</v>
      </c>
      <c r="H280" s="72">
        <v>80071</v>
      </c>
      <c r="I280" s="73">
        <v>95.13</v>
      </c>
      <c r="J280" s="73">
        <f t="shared" si="10"/>
        <v>2.6816703199859657E-2</v>
      </c>
      <c r="K280" s="72">
        <f t="shared" si="9"/>
        <v>37986</v>
      </c>
    </row>
    <row r="281" spans="1:11" ht="12.95" customHeight="1" x14ac:dyDescent="0.25">
      <c r="A281" s="636" t="s">
        <v>0</v>
      </c>
      <c r="B281" s="619" t="s">
        <v>158</v>
      </c>
      <c r="C281" s="620"/>
      <c r="D281" s="620"/>
      <c r="E281" s="621"/>
      <c r="F281" s="67">
        <v>40798646</v>
      </c>
      <c r="G281" s="67">
        <v>43217321</v>
      </c>
      <c r="H281" s="67">
        <v>32009254</v>
      </c>
      <c r="I281" s="68">
        <v>74.069999999999993</v>
      </c>
      <c r="J281" s="68">
        <f t="shared" si="10"/>
        <v>10.720269063292834</v>
      </c>
      <c r="K281" s="67">
        <f t="shared" si="9"/>
        <v>10400593.5</v>
      </c>
    </row>
    <row r="282" spans="1:11" ht="12.95" customHeight="1" x14ac:dyDescent="0.25">
      <c r="A282" s="636"/>
      <c r="B282" s="622" t="s">
        <v>0</v>
      </c>
      <c r="C282" s="625" t="s">
        <v>51</v>
      </c>
      <c r="D282" s="626"/>
      <c r="E282" s="627"/>
      <c r="F282" s="69">
        <v>40798646</v>
      </c>
      <c r="G282" s="69">
        <v>43217321</v>
      </c>
      <c r="H282" s="69">
        <v>32009254</v>
      </c>
      <c r="I282" s="70">
        <v>74.069999999999993</v>
      </c>
      <c r="J282" s="70">
        <f t="shared" si="10"/>
        <v>10.720269063292834</v>
      </c>
      <c r="K282" s="69">
        <f t="shared" si="9"/>
        <v>10400593.5</v>
      </c>
    </row>
    <row r="283" spans="1:11" ht="12.95" customHeight="1" x14ac:dyDescent="0.25">
      <c r="A283" s="636"/>
      <c r="B283" s="623"/>
      <c r="C283" s="639" t="s">
        <v>0</v>
      </c>
      <c r="D283" s="617" t="s">
        <v>159</v>
      </c>
      <c r="E283" s="618"/>
      <c r="F283" s="72">
        <v>0</v>
      </c>
      <c r="G283" s="72">
        <v>0</v>
      </c>
      <c r="H283" s="72">
        <v>12</v>
      </c>
      <c r="I283" s="73">
        <v>0</v>
      </c>
      <c r="J283" s="73">
        <f t="shared" si="10"/>
        <v>4.0189386719076305E-6</v>
      </c>
      <c r="K283" s="72">
        <f t="shared" si="9"/>
        <v>12</v>
      </c>
    </row>
    <row r="284" spans="1:11" ht="12.95" customHeight="1" x14ac:dyDescent="0.25">
      <c r="A284" s="636"/>
      <c r="B284" s="623"/>
      <c r="C284" s="628"/>
      <c r="D284" s="617" t="s">
        <v>54</v>
      </c>
      <c r="E284" s="618"/>
      <c r="F284" s="72">
        <v>0</v>
      </c>
      <c r="G284" s="72">
        <v>0</v>
      </c>
      <c r="H284" s="72">
        <v>63729</v>
      </c>
      <c r="I284" s="73">
        <v>0</v>
      </c>
      <c r="J284" s="73">
        <f t="shared" si="10"/>
        <v>2.1343578551833449E-2</v>
      </c>
      <c r="K284" s="72">
        <f t="shared" si="9"/>
        <v>63729</v>
      </c>
    </row>
    <row r="285" spans="1:11" ht="47.25" customHeight="1" x14ac:dyDescent="0.25">
      <c r="A285" s="636"/>
      <c r="B285" s="623"/>
      <c r="C285" s="628"/>
      <c r="D285" s="617" t="s">
        <v>91</v>
      </c>
      <c r="E285" s="618"/>
      <c r="F285" s="72">
        <v>4423537</v>
      </c>
      <c r="G285" s="72">
        <v>5858304</v>
      </c>
      <c r="H285" s="72">
        <v>2675601</v>
      </c>
      <c r="I285" s="73">
        <v>45.67</v>
      </c>
      <c r="J285" s="73">
        <f t="shared" si="10"/>
        <v>0.89608969412456074</v>
      </c>
      <c r="K285" s="72">
        <f t="shared" si="9"/>
        <v>-253551</v>
      </c>
    </row>
    <row r="286" spans="1:11" ht="40.5" customHeight="1" x14ac:dyDescent="0.25">
      <c r="A286" s="636"/>
      <c r="B286" s="623"/>
      <c r="C286" s="628"/>
      <c r="D286" s="617" t="s">
        <v>88</v>
      </c>
      <c r="E286" s="618"/>
      <c r="F286" s="72">
        <v>36375109</v>
      </c>
      <c r="G286" s="72">
        <v>36552000</v>
      </c>
      <c r="H286" s="72">
        <v>28580382</v>
      </c>
      <c r="I286" s="73">
        <v>78.19</v>
      </c>
      <c r="J286" s="73">
        <f t="shared" si="10"/>
        <v>9.5719002064743961</v>
      </c>
      <c r="K286" s="72">
        <f t="shared" si="9"/>
        <v>10304382</v>
      </c>
    </row>
    <row r="287" spans="1:11" ht="57" customHeight="1" x14ac:dyDescent="0.25">
      <c r="A287" s="636"/>
      <c r="B287" s="623"/>
      <c r="C287" s="628"/>
      <c r="D287" s="617" t="s">
        <v>94</v>
      </c>
      <c r="E287" s="618"/>
      <c r="F287" s="72">
        <v>0</v>
      </c>
      <c r="G287" s="72">
        <v>7017</v>
      </c>
      <c r="H287" s="72">
        <v>7016</v>
      </c>
      <c r="I287" s="73">
        <v>99.99</v>
      </c>
      <c r="J287" s="73">
        <f t="shared" si="10"/>
        <v>2.3497394768419947E-3</v>
      </c>
      <c r="K287" s="72">
        <f t="shared" si="9"/>
        <v>3507.5</v>
      </c>
    </row>
    <row r="288" spans="1:11" ht="58.5" customHeight="1" x14ac:dyDescent="0.25">
      <c r="A288" s="641"/>
      <c r="B288" s="638"/>
      <c r="C288" s="640"/>
      <c r="D288" s="617" t="s">
        <v>95</v>
      </c>
      <c r="E288" s="618"/>
      <c r="F288" s="72">
        <v>0</v>
      </c>
      <c r="G288" s="72">
        <v>800000</v>
      </c>
      <c r="H288" s="72">
        <v>682514</v>
      </c>
      <c r="I288" s="73">
        <v>85.31</v>
      </c>
      <c r="J288" s="73">
        <f t="shared" si="10"/>
        <v>0.22858182572653038</v>
      </c>
      <c r="K288" s="72">
        <f t="shared" si="9"/>
        <v>282514</v>
      </c>
    </row>
    <row r="289" spans="1:11" ht="20.25" customHeight="1" x14ac:dyDescent="0.25">
      <c r="A289" s="632" t="s">
        <v>160</v>
      </c>
      <c r="B289" s="633"/>
      <c r="C289" s="633"/>
      <c r="D289" s="633"/>
      <c r="E289" s="634"/>
      <c r="F289" s="64">
        <v>0</v>
      </c>
      <c r="G289" s="64">
        <v>167239</v>
      </c>
      <c r="H289" s="64">
        <v>184657</v>
      </c>
      <c r="I289" s="65">
        <v>110.42</v>
      </c>
      <c r="J289" s="65">
        <f t="shared" si="10"/>
        <v>6.1843763194870609E-2</v>
      </c>
      <c r="K289" s="66">
        <f t="shared" si="9"/>
        <v>101037.5</v>
      </c>
    </row>
    <row r="290" spans="1:11" ht="12.95" customHeight="1" x14ac:dyDescent="0.25">
      <c r="A290" s="76" t="s">
        <v>0</v>
      </c>
      <c r="B290" s="619" t="s">
        <v>161</v>
      </c>
      <c r="C290" s="620"/>
      <c r="D290" s="620"/>
      <c r="E290" s="621"/>
      <c r="F290" s="67">
        <v>0</v>
      </c>
      <c r="G290" s="67">
        <v>0</v>
      </c>
      <c r="H290" s="67">
        <v>2404</v>
      </c>
      <c r="I290" s="68">
        <v>0</v>
      </c>
      <c r="J290" s="68">
        <f t="shared" si="10"/>
        <v>8.0512738060549535E-4</v>
      </c>
      <c r="K290" s="67">
        <f t="shared" si="9"/>
        <v>2404</v>
      </c>
    </row>
    <row r="291" spans="1:11" ht="12.95" customHeight="1" x14ac:dyDescent="0.25">
      <c r="A291" s="636" t="s">
        <v>0</v>
      </c>
      <c r="B291" s="623"/>
      <c r="C291" s="625" t="s">
        <v>51</v>
      </c>
      <c r="D291" s="626"/>
      <c r="E291" s="627"/>
      <c r="F291" s="69">
        <v>0</v>
      </c>
      <c r="G291" s="69">
        <v>0</v>
      </c>
      <c r="H291" s="69">
        <v>2404</v>
      </c>
      <c r="I291" s="70">
        <v>0</v>
      </c>
      <c r="J291" s="70">
        <f t="shared" si="10"/>
        <v>8.0512738060549535E-4</v>
      </c>
      <c r="K291" s="69">
        <f t="shared" si="9"/>
        <v>2404</v>
      </c>
    </row>
    <row r="292" spans="1:11" ht="12.95" customHeight="1" x14ac:dyDescent="0.25">
      <c r="A292" s="636"/>
      <c r="B292" s="623"/>
      <c r="C292" s="639" t="s">
        <v>0</v>
      </c>
      <c r="D292" s="617" t="s">
        <v>54</v>
      </c>
      <c r="E292" s="618"/>
      <c r="F292" s="72">
        <v>0</v>
      </c>
      <c r="G292" s="72">
        <v>0</v>
      </c>
      <c r="H292" s="72">
        <v>2289</v>
      </c>
      <c r="I292" s="73">
        <v>0</v>
      </c>
      <c r="J292" s="73">
        <f t="shared" si="10"/>
        <v>7.666125516663805E-4</v>
      </c>
      <c r="K292" s="72">
        <f t="shared" si="9"/>
        <v>2289</v>
      </c>
    </row>
    <row r="293" spans="1:11" ht="12.95" customHeight="1" x14ac:dyDescent="0.25">
      <c r="A293" s="636"/>
      <c r="B293" s="623"/>
      <c r="C293" s="640"/>
      <c r="D293" s="617" t="s">
        <v>55</v>
      </c>
      <c r="E293" s="618"/>
      <c r="F293" s="72">
        <v>0</v>
      </c>
      <c r="G293" s="72">
        <v>0</v>
      </c>
      <c r="H293" s="72">
        <v>115</v>
      </c>
      <c r="I293" s="73">
        <v>0</v>
      </c>
      <c r="J293" s="73">
        <f t="shared" si="10"/>
        <v>3.8514828939114796E-5</v>
      </c>
      <c r="K293" s="72">
        <f t="shared" si="9"/>
        <v>115</v>
      </c>
    </row>
    <row r="294" spans="1:11" ht="12.95" customHeight="1" x14ac:dyDescent="0.25">
      <c r="A294" s="201" t="s">
        <v>0</v>
      </c>
      <c r="B294" s="619" t="s">
        <v>162</v>
      </c>
      <c r="C294" s="620"/>
      <c r="D294" s="620"/>
      <c r="E294" s="621"/>
      <c r="F294" s="67">
        <v>0</v>
      </c>
      <c r="G294" s="67">
        <v>0</v>
      </c>
      <c r="H294" s="67">
        <v>5104</v>
      </c>
      <c r="I294" s="68">
        <v>0</v>
      </c>
      <c r="J294" s="68">
        <f t="shared" si="10"/>
        <v>1.7093885817847123E-3</v>
      </c>
      <c r="K294" s="67">
        <f t="shared" si="9"/>
        <v>5104</v>
      </c>
    </row>
    <row r="295" spans="1:11" ht="12.95" customHeight="1" x14ac:dyDescent="0.25">
      <c r="A295" s="201"/>
      <c r="B295" s="622" t="s">
        <v>0</v>
      </c>
      <c r="C295" s="625" t="s">
        <v>51</v>
      </c>
      <c r="D295" s="626"/>
      <c r="E295" s="627"/>
      <c r="F295" s="69">
        <v>0</v>
      </c>
      <c r="G295" s="69">
        <v>0</v>
      </c>
      <c r="H295" s="69">
        <v>5104</v>
      </c>
      <c r="I295" s="70">
        <v>0</v>
      </c>
      <c r="J295" s="70">
        <f t="shared" si="10"/>
        <v>1.7093885817847123E-3</v>
      </c>
      <c r="K295" s="69">
        <f t="shared" si="9"/>
        <v>5104</v>
      </c>
    </row>
    <row r="296" spans="1:11" ht="12.95" customHeight="1" x14ac:dyDescent="0.25">
      <c r="A296" s="201"/>
      <c r="B296" s="623"/>
      <c r="C296" s="639" t="s">
        <v>0</v>
      </c>
      <c r="D296" s="617" t="s">
        <v>54</v>
      </c>
      <c r="E296" s="618"/>
      <c r="F296" s="72">
        <v>0</v>
      </c>
      <c r="G296" s="72">
        <v>0</v>
      </c>
      <c r="H296" s="72">
        <v>4286</v>
      </c>
      <c r="I296" s="73">
        <v>0</v>
      </c>
      <c r="J296" s="73">
        <f t="shared" si="10"/>
        <v>1.4354309289830087E-3</v>
      </c>
      <c r="K296" s="72">
        <f t="shared" ref="K296:K353" si="11">H296-G296/2</f>
        <v>4286</v>
      </c>
    </row>
    <row r="297" spans="1:11" ht="12.95" customHeight="1" x14ac:dyDescent="0.25">
      <c r="A297" s="201"/>
      <c r="B297" s="638"/>
      <c r="C297" s="640"/>
      <c r="D297" s="617" t="s">
        <v>55</v>
      </c>
      <c r="E297" s="618"/>
      <c r="F297" s="72">
        <v>0</v>
      </c>
      <c r="G297" s="72">
        <v>0</v>
      </c>
      <c r="H297" s="72">
        <v>819</v>
      </c>
      <c r="I297" s="73">
        <v>0</v>
      </c>
      <c r="J297" s="73">
        <f t="shared" ref="J297:J354" si="12">H297/$H$12%</f>
        <v>2.7429256435769581E-4</v>
      </c>
      <c r="K297" s="72">
        <f t="shared" si="11"/>
        <v>819</v>
      </c>
    </row>
    <row r="298" spans="1:11" ht="12.95" customHeight="1" x14ac:dyDescent="0.25">
      <c r="A298" s="201"/>
      <c r="B298" s="619" t="s">
        <v>163</v>
      </c>
      <c r="C298" s="620"/>
      <c r="D298" s="620"/>
      <c r="E298" s="621"/>
      <c r="F298" s="67">
        <v>0</v>
      </c>
      <c r="G298" s="67">
        <v>0</v>
      </c>
      <c r="H298" s="67">
        <v>1091</v>
      </c>
      <c r="I298" s="68">
        <v>0</v>
      </c>
      <c r="J298" s="68">
        <f t="shared" si="12"/>
        <v>3.6538850758760207E-4</v>
      </c>
      <c r="K298" s="67">
        <f t="shared" si="11"/>
        <v>1091</v>
      </c>
    </row>
    <row r="299" spans="1:11" ht="12.95" customHeight="1" x14ac:dyDescent="0.25">
      <c r="A299" s="201"/>
      <c r="B299" s="622" t="s">
        <v>0</v>
      </c>
      <c r="C299" s="625" t="s">
        <v>51</v>
      </c>
      <c r="D299" s="626"/>
      <c r="E299" s="627"/>
      <c r="F299" s="69">
        <v>0</v>
      </c>
      <c r="G299" s="69">
        <v>0</v>
      </c>
      <c r="H299" s="69">
        <v>1091</v>
      </c>
      <c r="I299" s="70">
        <v>0</v>
      </c>
      <c r="J299" s="70">
        <f t="shared" si="12"/>
        <v>3.6538850758760207E-4</v>
      </c>
      <c r="K299" s="69">
        <f t="shared" si="11"/>
        <v>1091</v>
      </c>
    </row>
    <row r="300" spans="1:11" ht="12.95" customHeight="1" x14ac:dyDescent="0.25">
      <c r="A300" s="201"/>
      <c r="B300" s="638"/>
      <c r="C300" s="7" t="s">
        <v>0</v>
      </c>
      <c r="D300" s="617" t="s">
        <v>54</v>
      </c>
      <c r="E300" s="618"/>
      <c r="F300" s="72">
        <v>0</v>
      </c>
      <c r="G300" s="72">
        <v>0</v>
      </c>
      <c r="H300" s="72">
        <v>1091</v>
      </c>
      <c r="I300" s="73">
        <v>0</v>
      </c>
      <c r="J300" s="73">
        <f t="shared" si="12"/>
        <v>3.6538850758760207E-4</v>
      </c>
      <c r="K300" s="72">
        <f t="shared" si="11"/>
        <v>1091</v>
      </c>
    </row>
    <row r="301" spans="1:11" ht="12.95" customHeight="1" x14ac:dyDescent="0.25">
      <c r="A301" s="201"/>
      <c r="B301" s="619" t="s">
        <v>164</v>
      </c>
      <c r="C301" s="620"/>
      <c r="D301" s="620"/>
      <c r="E301" s="621"/>
      <c r="F301" s="67">
        <v>0</v>
      </c>
      <c r="G301" s="67">
        <v>0</v>
      </c>
      <c r="H301" s="67">
        <v>7699</v>
      </c>
      <c r="I301" s="68">
        <v>0</v>
      </c>
      <c r="J301" s="68">
        <f t="shared" si="12"/>
        <v>2.5784840695847375E-3</v>
      </c>
      <c r="K301" s="67">
        <f t="shared" si="11"/>
        <v>7699</v>
      </c>
    </row>
    <row r="302" spans="1:11" ht="12.95" customHeight="1" x14ac:dyDescent="0.25">
      <c r="A302" s="201"/>
      <c r="B302" s="622" t="s">
        <v>0</v>
      </c>
      <c r="C302" s="625" t="s">
        <v>51</v>
      </c>
      <c r="D302" s="626"/>
      <c r="E302" s="627"/>
      <c r="F302" s="69">
        <v>0</v>
      </c>
      <c r="G302" s="69">
        <v>0</v>
      </c>
      <c r="H302" s="69">
        <v>7359</v>
      </c>
      <c r="I302" s="70">
        <v>0</v>
      </c>
      <c r="J302" s="70">
        <f t="shared" si="12"/>
        <v>2.4646141405473545E-3</v>
      </c>
      <c r="K302" s="69">
        <f t="shared" si="11"/>
        <v>7359</v>
      </c>
    </row>
    <row r="303" spans="1:11" ht="12.95" customHeight="1" x14ac:dyDescent="0.25">
      <c r="A303" s="201"/>
      <c r="B303" s="623"/>
      <c r="C303" s="639" t="s">
        <v>0</v>
      </c>
      <c r="D303" s="617" t="s">
        <v>54</v>
      </c>
      <c r="E303" s="618"/>
      <c r="F303" s="72">
        <v>0</v>
      </c>
      <c r="G303" s="72">
        <v>0</v>
      </c>
      <c r="H303" s="72">
        <v>4273</v>
      </c>
      <c r="I303" s="73">
        <v>0</v>
      </c>
      <c r="J303" s="73">
        <f t="shared" si="12"/>
        <v>1.4310770787551088E-3</v>
      </c>
      <c r="K303" s="72">
        <f t="shared" si="11"/>
        <v>4273</v>
      </c>
    </row>
    <row r="304" spans="1:11" ht="12.95" customHeight="1" x14ac:dyDescent="0.25">
      <c r="A304" s="201"/>
      <c r="B304" s="623"/>
      <c r="C304" s="628"/>
      <c r="D304" s="617" t="s">
        <v>55</v>
      </c>
      <c r="E304" s="618"/>
      <c r="F304" s="72">
        <v>0</v>
      </c>
      <c r="G304" s="72">
        <v>0</v>
      </c>
      <c r="H304" s="72">
        <v>3086</v>
      </c>
      <c r="I304" s="73">
        <v>0</v>
      </c>
      <c r="J304" s="73">
        <f t="shared" si="12"/>
        <v>1.0335370617922458E-3</v>
      </c>
      <c r="K304" s="72">
        <f t="shared" si="11"/>
        <v>3086</v>
      </c>
    </row>
    <row r="305" spans="1:11" ht="24" customHeight="1" x14ac:dyDescent="0.25">
      <c r="A305" s="201"/>
      <c r="B305" s="623"/>
      <c r="C305" s="640"/>
      <c r="D305" s="617" t="s">
        <v>139</v>
      </c>
      <c r="E305" s="618"/>
      <c r="F305" s="72">
        <v>0</v>
      </c>
      <c r="G305" s="72">
        <v>0</v>
      </c>
      <c r="H305" s="72">
        <v>0</v>
      </c>
      <c r="I305" s="73">
        <v>0</v>
      </c>
      <c r="J305" s="73">
        <f t="shared" si="12"/>
        <v>0</v>
      </c>
      <c r="K305" s="72">
        <f t="shared" si="11"/>
        <v>0</v>
      </c>
    </row>
    <row r="306" spans="1:11" ht="12.95" customHeight="1" x14ac:dyDescent="0.25">
      <c r="A306" s="201"/>
      <c r="B306" s="623"/>
      <c r="C306" s="625" t="s">
        <v>60</v>
      </c>
      <c r="D306" s="626"/>
      <c r="E306" s="627"/>
      <c r="F306" s="69">
        <v>0</v>
      </c>
      <c r="G306" s="69">
        <v>0</v>
      </c>
      <c r="H306" s="69">
        <v>340</v>
      </c>
      <c r="I306" s="70">
        <v>0</v>
      </c>
      <c r="J306" s="70">
        <f t="shared" si="12"/>
        <v>1.1386992903738286E-4</v>
      </c>
      <c r="K306" s="69">
        <f t="shared" si="11"/>
        <v>340</v>
      </c>
    </row>
    <row r="307" spans="1:11" ht="12.95" customHeight="1" x14ac:dyDescent="0.25">
      <c r="A307" s="201"/>
      <c r="B307" s="638"/>
      <c r="C307" s="7" t="s">
        <v>0</v>
      </c>
      <c r="D307" s="617" t="s">
        <v>61</v>
      </c>
      <c r="E307" s="618"/>
      <c r="F307" s="72">
        <v>0</v>
      </c>
      <c r="G307" s="72">
        <v>0</v>
      </c>
      <c r="H307" s="72">
        <v>340</v>
      </c>
      <c r="I307" s="73">
        <v>0</v>
      </c>
      <c r="J307" s="73">
        <f t="shared" si="12"/>
        <v>1.1386992903738286E-4</v>
      </c>
      <c r="K307" s="72">
        <f t="shared" si="11"/>
        <v>340</v>
      </c>
    </row>
    <row r="308" spans="1:11" ht="12.95" customHeight="1" x14ac:dyDescent="0.25">
      <c r="A308" s="201"/>
      <c r="B308" s="619" t="s">
        <v>165</v>
      </c>
      <c r="C308" s="620"/>
      <c r="D308" s="620"/>
      <c r="E308" s="621"/>
      <c r="F308" s="67">
        <v>0</v>
      </c>
      <c r="G308" s="67">
        <v>0</v>
      </c>
      <c r="H308" s="67">
        <v>12397</v>
      </c>
      <c r="I308" s="68">
        <v>0</v>
      </c>
      <c r="J308" s="68">
        <f t="shared" si="12"/>
        <v>4.1518985596365743E-3</v>
      </c>
      <c r="K308" s="67">
        <f t="shared" si="11"/>
        <v>12397</v>
      </c>
    </row>
    <row r="309" spans="1:11" ht="12.95" customHeight="1" x14ac:dyDescent="0.25">
      <c r="A309" s="201"/>
      <c r="B309" s="622" t="s">
        <v>0</v>
      </c>
      <c r="C309" s="625" t="s">
        <v>51</v>
      </c>
      <c r="D309" s="626"/>
      <c r="E309" s="646"/>
      <c r="F309" s="69">
        <v>0</v>
      </c>
      <c r="G309" s="69">
        <v>0</v>
      </c>
      <c r="H309" s="69">
        <v>10381</v>
      </c>
      <c r="I309" s="70">
        <v>0</v>
      </c>
      <c r="J309" s="70">
        <f t="shared" si="12"/>
        <v>3.4767168627560926E-3</v>
      </c>
      <c r="K309" s="69">
        <f t="shared" si="11"/>
        <v>10381</v>
      </c>
    </row>
    <row r="310" spans="1:11" ht="12.95" customHeight="1" x14ac:dyDescent="0.25">
      <c r="A310" s="201"/>
      <c r="B310" s="623"/>
      <c r="C310" s="639" t="s">
        <v>0</v>
      </c>
      <c r="D310" s="617" t="s">
        <v>54</v>
      </c>
      <c r="E310" s="647"/>
      <c r="F310" s="72">
        <v>0</v>
      </c>
      <c r="G310" s="72">
        <v>0</v>
      </c>
      <c r="H310" s="72">
        <v>1044</v>
      </c>
      <c r="I310" s="73">
        <v>0</v>
      </c>
      <c r="J310" s="73">
        <f t="shared" si="12"/>
        <v>3.4964766445596385E-4</v>
      </c>
      <c r="K310" s="72">
        <f t="shared" si="11"/>
        <v>1044</v>
      </c>
    </row>
    <row r="311" spans="1:11" ht="12.95" customHeight="1" x14ac:dyDescent="0.25">
      <c r="A311" s="201"/>
      <c r="B311" s="623"/>
      <c r="C311" s="640"/>
      <c r="D311" s="617" t="s">
        <v>55</v>
      </c>
      <c r="E311" s="647"/>
      <c r="F311" s="72">
        <v>0</v>
      </c>
      <c r="G311" s="72">
        <v>0</v>
      </c>
      <c r="H311" s="72">
        <v>9337</v>
      </c>
      <c r="I311" s="73">
        <v>0</v>
      </c>
      <c r="J311" s="73">
        <f t="shared" si="12"/>
        <v>3.127069198300129E-3</v>
      </c>
      <c r="K311" s="72">
        <f t="shared" si="11"/>
        <v>9337</v>
      </c>
    </row>
    <row r="312" spans="1:11" ht="12.95" customHeight="1" x14ac:dyDescent="0.25">
      <c r="A312" s="201"/>
      <c r="B312" s="623"/>
      <c r="C312" s="625" t="s">
        <v>60</v>
      </c>
      <c r="D312" s="626"/>
      <c r="E312" s="646"/>
      <c r="F312" s="69">
        <v>0</v>
      </c>
      <c r="G312" s="69">
        <v>0</v>
      </c>
      <c r="H312" s="69">
        <v>2016</v>
      </c>
      <c r="I312" s="70">
        <v>0</v>
      </c>
      <c r="J312" s="70">
        <f t="shared" si="12"/>
        <v>6.7518169688048199E-4</v>
      </c>
      <c r="K312" s="69">
        <f t="shared" si="11"/>
        <v>2016</v>
      </c>
    </row>
    <row r="313" spans="1:11" ht="12.95" customHeight="1" x14ac:dyDescent="0.25">
      <c r="A313" s="203"/>
      <c r="B313" s="645"/>
      <c r="C313" s="204" t="s">
        <v>0</v>
      </c>
      <c r="D313" s="648" t="s">
        <v>61</v>
      </c>
      <c r="E313" s="649"/>
      <c r="F313" s="72">
        <v>0</v>
      </c>
      <c r="G313" s="72">
        <v>0</v>
      </c>
      <c r="H313" s="72">
        <v>2016</v>
      </c>
      <c r="I313" s="73">
        <v>0</v>
      </c>
      <c r="J313" s="73">
        <f t="shared" si="12"/>
        <v>6.7518169688048199E-4</v>
      </c>
      <c r="K313" s="72">
        <f t="shared" si="11"/>
        <v>2016</v>
      </c>
    </row>
    <row r="314" spans="1:11" ht="12.95" customHeight="1" x14ac:dyDescent="0.25">
      <c r="A314" s="201"/>
      <c r="B314" s="650" t="s">
        <v>166</v>
      </c>
      <c r="C314" s="651"/>
      <c r="D314" s="651"/>
      <c r="E314" s="652"/>
      <c r="F314" s="67">
        <v>0</v>
      </c>
      <c r="G314" s="67">
        <v>167239</v>
      </c>
      <c r="H314" s="67">
        <v>155961</v>
      </c>
      <c r="I314" s="68">
        <v>93.26</v>
      </c>
      <c r="J314" s="68">
        <f t="shared" si="12"/>
        <v>5.2233141184115497E-2</v>
      </c>
      <c r="K314" s="67">
        <f t="shared" si="11"/>
        <v>72341.5</v>
      </c>
    </row>
    <row r="315" spans="1:11" ht="12.95" customHeight="1" x14ac:dyDescent="0.25">
      <c r="A315" s="201"/>
      <c r="B315" s="622" t="s">
        <v>0</v>
      </c>
      <c r="C315" s="625" t="s">
        <v>51</v>
      </c>
      <c r="D315" s="626"/>
      <c r="E315" s="627"/>
      <c r="F315" s="69">
        <v>0</v>
      </c>
      <c r="G315" s="69">
        <v>167239</v>
      </c>
      <c r="H315" s="69">
        <v>155961</v>
      </c>
      <c r="I315" s="70">
        <v>93.26</v>
      </c>
      <c r="J315" s="70">
        <f t="shared" si="12"/>
        <v>5.2233141184115497E-2</v>
      </c>
      <c r="K315" s="69">
        <f t="shared" si="11"/>
        <v>72341.5</v>
      </c>
    </row>
    <row r="316" spans="1:11" ht="12.95" customHeight="1" x14ac:dyDescent="0.25">
      <c r="A316" s="201"/>
      <c r="B316" s="623"/>
      <c r="C316" s="639" t="s">
        <v>0</v>
      </c>
      <c r="D316" s="617" t="s">
        <v>54</v>
      </c>
      <c r="E316" s="618"/>
      <c r="F316" s="72">
        <v>0</v>
      </c>
      <c r="G316" s="72">
        <v>0</v>
      </c>
      <c r="H316" s="72">
        <v>895</v>
      </c>
      <c r="I316" s="73">
        <v>0</v>
      </c>
      <c r="J316" s="73">
        <f t="shared" si="12"/>
        <v>2.9974584261311077E-4</v>
      </c>
      <c r="K316" s="72">
        <f t="shared" si="11"/>
        <v>895</v>
      </c>
    </row>
    <row r="317" spans="1:11" ht="12.95" customHeight="1" x14ac:dyDescent="0.25">
      <c r="A317" s="201"/>
      <c r="B317" s="623"/>
      <c r="C317" s="628"/>
      <c r="D317" s="617" t="s">
        <v>55</v>
      </c>
      <c r="E317" s="618"/>
      <c r="F317" s="72">
        <v>0</v>
      </c>
      <c r="G317" s="72">
        <v>0</v>
      </c>
      <c r="H317" s="72">
        <v>58</v>
      </c>
      <c r="I317" s="73">
        <v>0</v>
      </c>
      <c r="J317" s="73">
        <f t="shared" si="12"/>
        <v>1.9424870247553547E-5</v>
      </c>
      <c r="K317" s="72">
        <f t="shared" si="11"/>
        <v>58</v>
      </c>
    </row>
    <row r="318" spans="1:11" ht="44.25" customHeight="1" x14ac:dyDescent="0.25">
      <c r="A318" s="201"/>
      <c r="B318" s="623"/>
      <c r="C318" s="628"/>
      <c r="D318" s="617" t="s">
        <v>167</v>
      </c>
      <c r="E318" s="618"/>
      <c r="F318" s="72">
        <v>0</v>
      </c>
      <c r="G318" s="72">
        <v>167239</v>
      </c>
      <c r="H318" s="72">
        <v>154982</v>
      </c>
      <c r="I318" s="73">
        <v>92.67</v>
      </c>
      <c r="J318" s="73">
        <f t="shared" si="12"/>
        <v>5.1905262770799036E-2</v>
      </c>
      <c r="K318" s="72">
        <f t="shared" si="11"/>
        <v>71362.5</v>
      </c>
    </row>
    <row r="319" spans="1:11" ht="55.5" customHeight="1" x14ac:dyDescent="0.25">
      <c r="A319" s="202"/>
      <c r="B319" s="638"/>
      <c r="C319" s="640"/>
      <c r="D319" s="617" t="s">
        <v>92</v>
      </c>
      <c r="E319" s="618"/>
      <c r="F319" s="72">
        <v>0</v>
      </c>
      <c r="G319" s="72">
        <v>0</v>
      </c>
      <c r="H319" s="72">
        <v>26</v>
      </c>
      <c r="I319" s="73">
        <v>0</v>
      </c>
      <c r="J319" s="73">
        <f t="shared" si="12"/>
        <v>8.7077004557998669E-6</v>
      </c>
      <c r="K319" s="72">
        <f t="shared" si="11"/>
        <v>26</v>
      </c>
    </row>
    <row r="320" spans="1:11" ht="20.25" customHeight="1" x14ac:dyDescent="0.25">
      <c r="A320" s="632" t="s">
        <v>168</v>
      </c>
      <c r="B320" s="633"/>
      <c r="C320" s="633"/>
      <c r="D320" s="633"/>
      <c r="E320" s="634"/>
      <c r="F320" s="64">
        <v>0</v>
      </c>
      <c r="G320" s="64">
        <v>0</v>
      </c>
      <c r="H320" s="64">
        <v>3096</v>
      </c>
      <c r="I320" s="65">
        <v>0</v>
      </c>
      <c r="J320" s="65">
        <f t="shared" si="12"/>
        <v>1.0368861773521686E-3</v>
      </c>
      <c r="K320" s="66">
        <f t="shared" si="11"/>
        <v>3096</v>
      </c>
    </row>
    <row r="321" spans="1:11" ht="12.95" customHeight="1" x14ac:dyDescent="0.25">
      <c r="A321" s="635" t="s">
        <v>0</v>
      </c>
      <c r="B321" s="619" t="s">
        <v>169</v>
      </c>
      <c r="C321" s="620"/>
      <c r="D321" s="620"/>
      <c r="E321" s="621"/>
      <c r="F321" s="67">
        <v>0</v>
      </c>
      <c r="G321" s="67">
        <v>0</v>
      </c>
      <c r="H321" s="67">
        <v>3096</v>
      </c>
      <c r="I321" s="68">
        <v>0</v>
      </c>
      <c r="J321" s="68">
        <f t="shared" si="12"/>
        <v>1.0368861773521686E-3</v>
      </c>
      <c r="K321" s="67">
        <f t="shared" si="11"/>
        <v>3096</v>
      </c>
    </row>
    <row r="322" spans="1:11" ht="12.95" customHeight="1" x14ac:dyDescent="0.25">
      <c r="A322" s="636"/>
      <c r="B322" s="622" t="s">
        <v>0</v>
      </c>
      <c r="C322" s="625" t="s">
        <v>51</v>
      </c>
      <c r="D322" s="626"/>
      <c r="E322" s="627"/>
      <c r="F322" s="69">
        <v>0</v>
      </c>
      <c r="G322" s="69">
        <v>0</v>
      </c>
      <c r="H322" s="69">
        <v>3096</v>
      </c>
      <c r="I322" s="70">
        <v>0</v>
      </c>
      <c r="J322" s="70">
        <f t="shared" si="12"/>
        <v>1.0368861773521686E-3</v>
      </c>
      <c r="K322" s="69">
        <f t="shared" si="11"/>
        <v>3096</v>
      </c>
    </row>
    <row r="323" spans="1:11" ht="12.95" customHeight="1" x14ac:dyDescent="0.25">
      <c r="A323" s="636"/>
      <c r="B323" s="623"/>
      <c r="C323" s="7" t="s">
        <v>0</v>
      </c>
      <c r="D323" s="617" t="s">
        <v>54</v>
      </c>
      <c r="E323" s="618"/>
      <c r="F323" s="72">
        <v>0</v>
      </c>
      <c r="G323" s="72">
        <v>0</v>
      </c>
      <c r="H323" s="72">
        <v>57</v>
      </c>
      <c r="I323" s="73">
        <v>0</v>
      </c>
      <c r="J323" s="73">
        <f t="shared" si="12"/>
        <v>1.9089958691561246E-5</v>
      </c>
      <c r="K323" s="72">
        <f t="shared" si="11"/>
        <v>57</v>
      </c>
    </row>
    <row r="324" spans="1:11" ht="12.95" customHeight="1" x14ac:dyDescent="0.25">
      <c r="A324" s="636" t="s">
        <v>0</v>
      </c>
      <c r="B324" s="623"/>
      <c r="C324" s="628"/>
      <c r="D324" s="617" t="s">
        <v>55</v>
      </c>
      <c r="E324" s="618"/>
      <c r="F324" s="72">
        <v>0</v>
      </c>
      <c r="G324" s="72">
        <v>0</v>
      </c>
      <c r="H324" s="72">
        <v>141</v>
      </c>
      <c r="I324" s="73">
        <v>0</v>
      </c>
      <c r="J324" s="73">
        <f t="shared" si="12"/>
        <v>4.7222529394914661E-5</v>
      </c>
      <c r="K324" s="72">
        <f t="shared" si="11"/>
        <v>141</v>
      </c>
    </row>
    <row r="325" spans="1:11" ht="52.5" customHeight="1" x14ac:dyDescent="0.25">
      <c r="A325" s="641"/>
      <c r="B325" s="638"/>
      <c r="C325" s="640"/>
      <c r="D325" s="617" t="s">
        <v>92</v>
      </c>
      <c r="E325" s="618"/>
      <c r="F325" s="72">
        <v>0</v>
      </c>
      <c r="G325" s="72">
        <v>0</v>
      </c>
      <c r="H325" s="72">
        <v>2899</v>
      </c>
      <c r="I325" s="73">
        <v>0</v>
      </c>
      <c r="J325" s="73">
        <f t="shared" si="12"/>
        <v>9.7090860082168508E-4</v>
      </c>
      <c r="K325" s="72">
        <f t="shared" si="11"/>
        <v>2899</v>
      </c>
    </row>
    <row r="326" spans="1:11" ht="20.25" customHeight="1" x14ac:dyDescent="0.25">
      <c r="A326" s="632" t="s">
        <v>170</v>
      </c>
      <c r="B326" s="633"/>
      <c r="C326" s="633"/>
      <c r="D326" s="633"/>
      <c r="E326" s="634"/>
      <c r="F326" s="64">
        <v>19631000</v>
      </c>
      <c r="G326" s="64">
        <v>19710000</v>
      </c>
      <c r="H326" s="64">
        <v>2347427</v>
      </c>
      <c r="I326" s="65">
        <v>11.91</v>
      </c>
      <c r="J326" s="65">
        <f t="shared" si="12"/>
        <v>0.78618042914834285</v>
      </c>
      <c r="K326" s="66">
        <f t="shared" si="11"/>
        <v>-7507573</v>
      </c>
    </row>
    <row r="327" spans="1:11" ht="12.95" customHeight="1" x14ac:dyDescent="0.25">
      <c r="A327" s="635" t="s">
        <v>0</v>
      </c>
      <c r="B327" s="619" t="s">
        <v>171</v>
      </c>
      <c r="C327" s="620"/>
      <c r="D327" s="620"/>
      <c r="E327" s="621"/>
      <c r="F327" s="67">
        <v>19595000</v>
      </c>
      <c r="G327" s="67">
        <v>19595000</v>
      </c>
      <c r="H327" s="67">
        <v>2005802</v>
      </c>
      <c r="I327" s="68">
        <v>10.24</v>
      </c>
      <c r="J327" s="68">
        <f t="shared" si="12"/>
        <v>0.67176626883247248</v>
      </c>
      <c r="K327" s="67">
        <f t="shared" si="11"/>
        <v>-7791698</v>
      </c>
    </row>
    <row r="328" spans="1:11" ht="12.95" customHeight="1" x14ac:dyDescent="0.25">
      <c r="A328" s="636"/>
      <c r="B328" s="622" t="s">
        <v>0</v>
      </c>
      <c r="C328" s="625" t="s">
        <v>51</v>
      </c>
      <c r="D328" s="626"/>
      <c r="E328" s="627"/>
      <c r="F328" s="69">
        <v>0</v>
      </c>
      <c r="G328" s="69">
        <v>0</v>
      </c>
      <c r="H328" s="69">
        <v>5802</v>
      </c>
      <c r="I328" s="70">
        <v>0</v>
      </c>
      <c r="J328" s="70">
        <f t="shared" si="12"/>
        <v>1.9431568478673394E-3</v>
      </c>
      <c r="K328" s="69">
        <f t="shared" si="11"/>
        <v>5802</v>
      </c>
    </row>
    <row r="329" spans="1:11" ht="57" customHeight="1" x14ac:dyDescent="0.25">
      <c r="A329" s="636"/>
      <c r="B329" s="623"/>
      <c r="C329" s="81" t="s">
        <v>0</v>
      </c>
      <c r="D329" s="617" t="s">
        <v>92</v>
      </c>
      <c r="E329" s="618"/>
      <c r="F329" s="72">
        <v>0</v>
      </c>
      <c r="G329" s="72">
        <v>0</v>
      </c>
      <c r="H329" s="72">
        <v>5802</v>
      </c>
      <c r="I329" s="73">
        <v>0</v>
      </c>
      <c r="J329" s="73">
        <f t="shared" si="12"/>
        <v>1.9431568478673394E-3</v>
      </c>
      <c r="K329" s="72">
        <f t="shared" si="11"/>
        <v>5802</v>
      </c>
    </row>
    <row r="330" spans="1:11" ht="12.95" customHeight="1" x14ac:dyDescent="0.25">
      <c r="A330" s="636"/>
      <c r="B330" s="623"/>
      <c r="C330" s="625" t="s">
        <v>60</v>
      </c>
      <c r="D330" s="626"/>
      <c r="E330" s="627"/>
      <c r="F330" s="69">
        <v>19595000</v>
      </c>
      <c r="G330" s="69">
        <v>19595000</v>
      </c>
      <c r="H330" s="69">
        <v>2000000</v>
      </c>
      <c r="I330" s="70">
        <v>10.210000000000001</v>
      </c>
      <c r="J330" s="70">
        <f t="shared" si="12"/>
        <v>0.66982311198460509</v>
      </c>
      <c r="K330" s="69">
        <f t="shared" si="11"/>
        <v>-7797500</v>
      </c>
    </row>
    <row r="331" spans="1:11" ht="43.5" customHeight="1" x14ac:dyDescent="0.25">
      <c r="A331" s="636"/>
      <c r="B331" s="623"/>
      <c r="C331" s="639" t="s">
        <v>0</v>
      </c>
      <c r="D331" s="617" t="s">
        <v>108</v>
      </c>
      <c r="E331" s="618"/>
      <c r="F331" s="72">
        <v>2000000</v>
      </c>
      <c r="G331" s="72">
        <v>2000000</v>
      </c>
      <c r="H331" s="72">
        <v>2000000</v>
      </c>
      <c r="I331" s="73">
        <v>100</v>
      </c>
      <c r="J331" s="73">
        <f t="shared" si="12"/>
        <v>0.66982311198460509</v>
      </c>
      <c r="K331" s="72">
        <f t="shared" si="11"/>
        <v>1000000</v>
      </c>
    </row>
    <row r="332" spans="1:11" ht="29.25" customHeight="1" x14ac:dyDescent="0.25">
      <c r="A332" s="636"/>
      <c r="B332" s="638"/>
      <c r="C332" s="640"/>
      <c r="D332" s="617" t="s">
        <v>101</v>
      </c>
      <c r="E332" s="618"/>
      <c r="F332" s="72">
        <v>17595000</v>
      </c>
      <c r="G332" s="72">
        <v>17595000</v>
      </c>
      <c r="H332" s="72">
        <v>0</v>
      </c>
      <c r="I332" s="73">
        <v>0</v>
      </c>
      <c r="J332" s="73">
        <f t="shared" si="12"/>
        <v>0</v>
      </c>
      <c r="K332" s="72">
        <f t="shared" si="11"/>
        <v>-8797500</v>
      </c>
    </row>
    <row r="333" spans="1:11" ht="12.95" customHeight="1" x14ac:dyDescent="0.25">
      <c r="A333" s="636"/>
      <c r="B333" s="619" t="s">
        <v>172</v>
      </c>
      <c r="C333" s="620"/>
      <c r="D333" s="620"/>
      <c r="E333" s="621"/>
      <c r="F333" s="67">
        <v>0</v>
      </c>
      <c r="G333" s="67">
        <v>0</v>
      </c>
      <c r="H333" s="67">
        <v>243625</v>
      </c>
      <c r="I333" s="68">
        <v>0</v>
      </c>
      <c r="J333" s="68">
        <f t="shared" si="12"/>
        <v>8.1592827828624703E-2</v>
      </c>
      <c r="K333" s="67">
        <f t="shared" si="11"/>
        <v>243625</v>
      </c>
    </row>
    <row r="334" spans="1:11" ht="12.95" customHeight="1" x14ac:dyDescent="0.25">
      <c r="A334" s="636"/>
      <c r="B334" s="622" t="s">
        <v>0</v>
      </c>
      <c r="C334" s="625" t="s">
        <v>51</v>
      </c>
      <c r="D334" s="626"/>
      <c r="E334" s="627"/>
      <c r="F334" s="69">
        <v>0</v>
      </c>
      <c r="G334" s="69">
        <v>0</v>
      </c>
      <c r="H334" s="69">
        <v>243625</v>
      </c>
      <c r="I334" s="70">
        <v>0</v>
      </c>
      <c r="J334" s="70">
        <f t="shared" si="12"/>
        <v>8.1592827828624703E-2</v>
      </c>
      <c r="K334" s="69">
        <f t="shared" si="11"/>
        <v>243625</v>
      </c>
    </row>
    <row r="335" spans="1:11" ht="12.95" customHeight="1" x14ac:dyDescent="0.25">
      <c r="A335" s="636"/>
      <c r="B335" s="623"/>
      <c r="C335" s="639" t="s">
        <v>0</v>
      </c>
      <c r="D335" s="617" t="s">
        <v>54</v>
      </c>
      <c r="E335" s="618"/>
      <c r="F335" s="72">
        <v>0</v>
      </c>
      <c r="G335" s="72">
        <v>0</v>
      </c>
      <c r="H335" s="72">
        <v>9306</v>
      </c>
      <c r="I335" s="73">
        <v>0</v>
      </c>
      <c r="J335" s="73">
        <f t="shared" si="12"/>
        <v>3.1166869400643675E-3</v>
      </c>
      <c r="K335" s="72">
        <f t="shared" si="11"/>
        <v>9306</v>
      </c>
    </row>
    <row r="336" spans="1:11" ht="12.95" customHeight="1" x14ac:dyDescent="0.25">
      <c r="A336" s="636"/>
      <c r="B336" s="638"/>
      <c r="C336" s="640"/>
      <c r="D336" s="617" t="s">
        <v>55</v>
      </c>
      <c r="E336" s="618"/>
      <c r="F336" s="72">
        <v>0</v>
      </c>
      <c r="G336" s="72">
        <v>0</v>
      </c>
      <c r="H336" s="72">
        <v>234319</v>
      </c>
      <c r="I336" s="73">
        <v>0</v>
      </c>
      <c r="J336" s="73">
        <f t="shared" si="12"/>
        <v>7.8476140888560336E-2</v>
      </c>
      <c r="K336" s="72">
        <f t="shared" si="11"/>
        <v>234319</v>
      </c>
    </row>
    <row r="337" spans="1:11" ht="12.95" customHeight="1" x14ac:dyDescent="0.25">
      <c r="A337" s="636"/>
      <c r="B337" s="619" t="s">
        <v>173</v>
      </c>
      <c r="C337" s="620"/>
      <c r="D337" s="620"/>
      <c r="E337" s="621"/>
      <c r="F337" s="67">
        <v>0</v>
      </c>
      <c r="G337" s="67">
        <v>75000</v>
      </c>
      <c r="H337" s="67">
        <v>75000</v>
      </c>
      <c r="I337" s="68">
        <v>100</v>
      </c>
      <c r="J337" s="68">
        <f t="shared" si="12"/>
        <v>2.511836669942269E-2</v>
      </c>
      <c r="K337" s="67">
        <f t="shared" si="11"/>
        <v>37500</v>
      </c>
    </row>
    <row r="338" spans="1:11" ht="12.95" customHeight="1" x14ac:dyDescent="0.25">
      <c r="A338" s="636"/>
      <c r="B338" s="622" t="s">
        <v>0</v>
      </c>
      <c r="C338" s="625" t="s">
        <v>60</v>
      </c>
      <c r="D338" s="626"/>
      <c r="E338" s="627"/>
      <c r="F338" s="69">
        <v>0</v>
      </c>
      <c r="G338" s="69">
        <v>75000</v>
      </c>
      <c r="H338" s="69">
        <v>75000</v>
      </c>
      <c r="I338" s="70">
        <v>100</v>
      </c>
      <c r="J338" s="70">
        <f t="shared" si="12"/>
        <v>2.511836669942269E-2</v>
      </c>
      <c r="K338" s="69">
        <f t="shared" si="11"/>
        <v>37500</v>
      </c>
    </row>
    <row r="339" spans="1:11" ht="44.25" customHeight="1" x14ac:dyDescent="0.25">
      <c r="A339" s="636"/>
      <c r="B339" s="623"/>
      <c r="C339" s="83" t="s">
        <v>0</v>
      </c>
      <c r="D339" s="617" t="s">
        <v>108</v>
      </c>
      <c r="E339" s="618"/>
      <c r="F339" s="72">
        <v>0</v>
      </c>
      <c r="G339" s="72">
        <v>75000</v>
      </c>
      <c r="H339" s="72">
        <v>75000</v>
      </c>
      <c r="I339" s="73">
        <v>100</v>
      </c>
      <c r="J339" s="73">
        <f t="shared" si="12"/>
        <v>2.511836669942269E-2</v>
      </c>
      <c r="K339" s="72">
        <f t="shared" si="11"/>
        <v>37500</v>
      </c>
    </row>
    <row r="340" spans="1:11" ht="12.95" customHeight="1" x14ac:dyDescent="0.25">
      <c r="A340" s="636"/>
      <c r="B340" s="619" t="s">
        <v>174</v>
      </c>
      <c r="C340" s="620"/>
      <c r="D340" s="620"/>
      <c r="E340" s="621"/>
      <c r="F340" s="67">
        <v>36000</v>
      </c>
      <c r="G340" s="67">
        <v>40000</v>
      </c>
      <c r="H340" s="67">
        <v>23000</v>
      </c>
      <c r="I340" s="68">
        <v>57.5</v>
      </c>
      <c r="J340" s="68">
        <f t="shared" si="12"/>
        <v>7.7029657878229588E-3</v>
      </c>
      <c r="K340" s="67">
        <f t="shared" si="11"/>
        <v>3000</v>
      </c>
    </row>
    <row r="341" spans="1:11" ht="12.95" customHeight="1" x14ac:dyDescent="0.25">
      <c r="A341" s="636"/>
      <c r="B341" s="622" t="s">
        <v>0</v>
      </c>
      <c r="C341" s="625" t="s">
        <v>51</v>
      </c>
      <c r="D341" s="626"/>
      <c r="E341" s="627"/>
      <c r="F341" s="69">
        <v>36000</v>
      </c>
      <c r="G341" s="69">
        <v>40000</v>
      </c>
      <c r="H341" s="69">
        <v>23000</v>
      </c>
      <c r="I341" s="70">
        <v>57.5</v>
      </c>
      <c r="J341" s="70">
        <f t="shared" si="12"/>
        <v>7.7029657878229588E-3</v>
      </c>
      <c r="K341" s="69">
        <f t="shared" si="11"/>
        <v>3000</v>
      </c>
    </row>
    <row r="342" spans="1:11" ht="45" customHeight="1" x14ac:dyDescent="0.25">
      <c r="A342" s="637"/>
      <c r="B342" s="624"/>
      <c r="C342" s="82" t="s">
        <v>0</v>
      </c>
      <c r="D342" s="630" t="s">
        <v>58</v>
      </c>
      <c r="E342" s="631"/>
      <c r="F342" s="72">
        <v>36000</v>
      </c>
      <c r="G342" s="72">
        <v>40000</v>
      </c>
      <c r="H342" s="72">
        <v>23000</v>
      </c>
      <c r="I342" s="73">
        <v>57.5</v>
      </c>
      <c r="J342" s="73">
        <f t="shared" si="12"/>
        <v>7.7029657878229588E-3</v>
      </c>
      <c r="K342" s="72">
        <f t="shared" si="11"/>
        <v>3000</v>
      </c>
    </row>
    <row r="343" spans="1:11" ht="20.25" customHeight="1" x14ac:dyDescent="0.25">
      <c r="A343" s="632" t="s">
        <v>175</v>
      </c>
      <c r="B343" s="633"/>
      <c r="C343" s="633"/>
      <c r="D343" s="633"/>
      <c r="E343" s="634"/>
      <c r="F343" s="64">
        <v>1743000</v>
      </c>
      <c r="G343" s="64">
        <v>1758000</v>
      </c>
      <c r="H343" s="64">
        <v>1233026</v>
      </c>
      <c r="I343" s="65">
        <v>70.14</v>
      </c>
      <c r="J343" s="65">
        <f t="shared" si="12"/>
        <v>0.41295465623896482</v>
      </c>
      <c r="K343" s="66">
        <f t="shared" si="11"/>
        <v>354026</v>
      </c>
    </row>
    <row r="344" spans="1:11" ht="12.95" customHeight="1" x14ac:dyDescent="0.25">
      <c r="A344" s="635" t="s">
        <v>0</v>
      </c>
      <c r="B344" s="619" t="s">
        <v>176</v>
      </c>
      <c r="C344" s="620"/>
      <c r="D344" s="620"/>
      <c r="E344" s="621"/>
      <c r="F344" s="67">
        <v>0</v>
      </c>
      <c r="G344" s="67">
        <v>15000</v>
      </c>
      <c r="H344" s="67">
        <v>0</v>
      </c>
      <c r="I344" s="68">
        <v>0</v>
      </c>
      <c r="J344" s="68">
        <f t="shared" si="12"/>
        <v>0</v>
      </c>
      <c r="K344" s="67">
        <f t="shared" si="11"/>
        <v>-7500</v>
      </c>
    </row>
    <row r="345" spans="1:11" ht="12.95" customHeight="1" x14ac:dyDescent="0.25">
      <c r="A345" s="636"/>
      <c r="B345" s="622" t="s">
        <v>0</v>
      </c>
      <c r="C345" s="625" t="s">
        <v>51</v>
      </c>
      <c r="D345" s="626"/>
      <c r="E345" s="627"/>
      <c r="F345" s="69">
        <v>0</v>
      </c>
      <c r="G345" s="69">
        <v>15000</v>
      </c>
      <c r="H345" s="69">
        <v>0</v>
      </c>
      <c r="I345" s="70">
        <v>0</v>
      </c>
      <c r="J345" s="70">
        <f t="shared" si="12"/>
        <v>0</v>
      </c>
      <c r="K345" s="69">
        <f t="shared" si="11"/>
        <v>-7500</v>
      </c>
    </row>
    <row r="346" spans="1:11" ht="42" customHeight="1" x14ac:dyDescent="0.25">
      <c r="A346" s="636"/>
      <c r="B346" s="638"/>
      <c r="C346" s="7" t="s">
        <v>0</v>
      </c>
      <c r="D346" s="617" t="s">
        <v>58</v>
      </c>
      <c r="E346" s="618"/>
      <c r="F346" s="72">
        <v>0</v>
      </c>
      <c r="G346" s="72">
        <v>15000</v>
      </c>
      <c r="H346" s="72">
        <v>0</v>
      </c>
      <c r="I346" s="73">
        <v>0</v>
      </c>
      <c r="J346" s="73">
        <f t="shared" si="12"/>
        <v>0</v>
      </c>
      <c r="K346" s="72">
        <f t="shared" si="11"/>
        <v>-7500</v>
      </c>
    </row>
    <row r="347" spans="1:11" ht="24" customHeight="1" x14ac:dyDescent="0.25">
      <c r="A347" s="636" t="s">
        <v>0</v>
      </c>
      <c r="B347" s="619" t="s">
        <v>177</v>
      </c>
      <c r="C347" s="620"/>
      <c r="D347" s="620"/>
      <c r="E347" s="621"/>
      <c r="F347" s="67">
        <v>768000</v>
      </c>
      <c r="G347" s="67">
        <v>768000</v>
      </c>
      <c r="H347" s="67">
        <v>566317</v>
      </c>
      <c r="I347" s="68">
        <v>73.739999999999995</v>
      </c>
      <c r="J347" s="68">
        <f t="shared" si="12"/>
        <v>0.18966610765489281</v>
      </c>
      <c r="K347" s="67">
        <f t="shared" si="11"/>
        <v>182317</v>
      </c>
    </row>
    <row r="348" spans="1:11" ht="12.95" customHeight="1" x14ac:dyDescent="0.25">
      <c r="A348" s="636"/>
      <c r="B348" s="622" t="s">
        <v>0</v>
      </c>
      <c r="C348" s="625" t="s">
        <v>51</v>
      </c>
      <c r="D348" s="626"/>
      <c r="E348" s="627"/>
      <c r="F348" s="69">
        <v>768000</v>
      </c>
      <c r="G348" s="69">
        <v>768000</v>
      </c>
      <c r="H348" s="69">
        <v>566317</v>
      </c>
      <c r="I348" s="70">
        <v>73.739999999999995</v>
      </c>
      <c r="J348" s="70">
        <f t="shared" si="12"/>
        <v>0.18966610765489281</v>
      </c>
      <c r="K348" s="69">
        <f t="shared" si="11"/>
        <v>182317</v>
      </c>
    </row>
    <row r="349" spans="1:11" ht="12.95" customHeight="1" x14ac:dyDescent="0.25">
      <c r="A349" s="636"/>
      <c r="B349" s="623"/>
      <c r="C349" s="639" t="s">
        <v>0</v>
      </c>
      <c r="D349" s="617" t="s">
        <v>55</v>
      </c>
      <c r="E349" s="618"/>
      <c r="F349" s="72">
        <v>0</v>
      </c>
      <c r="G349" s="72">
        <v>0</v>
      </c>
      <c r="H349" s="72">
        <v>1309</v>
      </c>
      <c r="I349" s="73">
        <v>0</v>
      </c>
      <c r="J349" s="73">
        <f t="shared" si="12"/>
        <v>4.3839922679392404E-4</v>
      </c>
      <c r="K349" s="72">
        <f t="shared" si="11"/>
        <v>1309</v>
      </c>
    </row>
    <row r="350" spans="1:11" ht="44.25" customHeight="1" x14ac:dyDescent="0.25">
      <c r="A350" s="636"/>
      <c r="B350" s="623"/>
      <c r="C350" s="628"/>
      <c r="D350" s="617" t="s">
        <v>58</v>
      </c>
      <c r="E350" s="618"/>
      <c r="F350" s="72">
        <v>768000</v>
      </c>
      <c r="G350" s="72">
        <v>768000</v>
      </c>
      <c r="H350" s="72">
        <v>565000</v>
      </c>
      <c r="I350" s="73">
        <v>73.569999999999993</v>
      </c>
      <c r="J350" s="73">
        <f t="shared" si="12"/>
        <v>0.18922502913565095</v>
      </c>
      <c r="K350" s="72">
        <f t="shared" si="11"/>
        <v>181000</v>
      </c>
    </row>
    <row r="351" spans="1:11" ht="34.5" customHeight="1" x14ac:dyDescent="0.25">
      <c r="A351" s="636"/>
      <c r="B351" s="623"/>
      <c r="C351" s="628"/>
      <c r="D351" s="617" t="s">
        <v>59</v>
      </c>
      <c r="E351" s="618"/>
      <c r="F351" s="72">
        <v>0</v>
      </c>
      <c r="G351" s="72">
        <v>0</v>
      </c>
      <c r="H351" s="72">
        <v>9</v>
      </c>
      <c r="I351" s="73">
        <v>0</v>
      </c>
      <c r="J351" s="73">
        <f t="shared" si="12"/>
        <v>3.0142040039307229E-6</v>
      </c>
      <c r="K351" s="72">
        <f t="shared" si="11"/>
        <v>9</v>
      </c>
    </row>
    <row r="352" spans="1:11" ht="12.95" customHeight="1" x14ac:dyDescent="0.25">
      <c r="A352" s="636"/>
      <c r="B352" s="619" t="s">
        <v>178</v>
      </c>
      <c r="C352" s="620"/>
      <c r="D352" s="620"/>
      <c r="E352" s="621"/>
      <c r="F352" s="67">
        <v>0</v>
      </c>
      <c r="G352" s="67">
        <v>0</v>
      </c>
      <c r="H352" s="67">
        <v>350</v>
      </c>
      <c r="I352" s="68">
        <v>0</v>
      </c>
      <c r="J352" s="68">
        <f t="shared" si="12"/>
        <v>1.1721904459730589E-4</v>
      </c>
      <c r="K352" s="67">
        <f t="shared" si="11"/>
        <v>350</v>
      </c>
    </row>
    <row r="353" spans="1:11" ht="12.95" customHeight="1" x14ac:dyDescent="0.25">
      <c r="A353" s="636"/>
      <c r="B353" s="622" t="s">
        <v>0</v>
      </c>
      <c r="C353" s="625" t="s">
        <v>51</v>
      </c>
      <c r="D353" s="626"/>
      <c r="E353" s="627"/>
      <c r="F353" s="69">
        <v>0</v>
      </c>
      <c r="G353" s="69">
        <v>0</v>
      </c>
      <c r="H353" s="69">
        <v>350</v>
      </c>
      <c r="I353" s="70">
        <v>0</v>
      </c>
      <c r="J353" s="70">
        <f t="shared" si="12"/>
        <v>1.1721904459730589E-4</v>
      </c>
      <c r="K353" s="69">
        <f t="shared" si="11"/>
        <v>350</v>
      </c>
    </row>
    <row r="354" spans="1:11" ht="54.75" customHeight="1" x14ac:dyDescent="0.25">
      <c r="A354" s="636"/>
      <c r="B354" s="638"/>
      <c r="C354" s="84"/>
      <c r="D354" s="617" t="s">
        <v>92</v>
      </c>
      <c r="E354" s="618"/>
      <c r="F354" s="72">
        <v>0</v>
      </c>
      <c r="G354" s="72">
        <v>0</v>
      </c>
      <c r="H354" s="72">
        <v>349</v>
      </c>
      <c r="I354" s="73">
        <v>0</v>
      </c>
      <c r="J354" s="73">
        <f t="shared" si="12"/>
        <v>1.1688413304131359E-4</v>
      </c>
      <c r="K354" s="72">
        <f t="shared" ref="K354:K416" si="13">H354-G354/2</f>
        <v>349</v>
      </c>
    </row>
    <row r="355" spans="1:11" ht="12.95" customHeight="1" x14ac:dyDescent="0.25">
      <c r="A355" s="636"/>
      <c r="B355" s="619" t="s">
        <v>179</v>
      </c>
      <c r="C355" s="620"/>
      <c r="D355" s="620"/>
      <c r="E355" s="621"/>
      <c r="F355" s="67">
        <v>975000</v>
      </c>
      <c r="G355" s="67">
        <v>975000</v>
      </c>
      <c r="H355" s="67">
        <v>666359</v>
      </c>
      <c r="I355" s="68">
        <v>68.34</v>
      </c>
      <c r="J355" s="68">
        <f t="shared" ref="J355:J417" si="14">H355/$H$12%</f>
        <v>0.22317132953947474</v>
      </c>
      <c r="K355" s="67">
        <f t="shared" si="13"/>
        <v>178859</v>
      </c>
    </row>
    <row r="356" spans="1:11" ht="12.95" customHeight="1" x14ac:dyDescent="0.25">
      <c r="A356" s="636"/>
      <c r="B356" s="622" t="s">
        <v>0</v>
      </c>
      <c r="C356" s="625" t="s">
        <v>51</v>
      </c>
      <c r="D356" s="626"/>
      <c r="E356" s="627"/>
      <c r="F356" s="69">
        <v>975000</v>
      </c>
      <c r="G356" s="69">
        <v>975000</v>
      </c>
      <c r="H356" s="69">
        <v>666359</v>
      </c>
      <c r="I356" s="70">
        <v>68.34</v>
      </c>
      <c r="J356" s="70">
        <f t="shared" si="14"/>
        <v>0.22317132953947474</v>
      </c>
      <c r="K356" s="69">
        <f t="shared" si="13"/>
        <v>178859</v>
      </c>
    </row>
    <row r="357" spans="1:11" ht="12.95" customHeight="1" x14ac:dyDescent="0.25">
      <c r="A357" s="636"/>
      <c r="B357" s="623"/>
      <c r="C357" s="639" t="s">
        <v>0</v>
      </c>
      <c r="D357" s="617" t="s">
        <v>54</v>
      </c>
      <c r="E357" s="618"/>
      <c r="F357" s="72">
        <v>0</v>
      </c>
      <c r="G357" s="72">
        <v>0</v>
      </c>
      <c r="H357" s="72">
        <v>1302</v>
      </c>
      <c r="I357" s="73">
        <v>0</v>
      </c>
      <c r="J357" s="73">
        <f t="shared" si="14"/>
        <v>4.3605484590197792E-4</v>
      </c>
      <c r="K357" s="72">
        <f t="shared" si="13"/>
        <v>1302</v>
      </c>
    </row>
    <row r="358" spans="1:11" ht="12.95" customHeight="1" x14ac:dyDescent="0.25">
      <c r="A358" s="636"/>
      <c r="B358" s="623"/>
      <c r="C358" s="628"/>
      <c r="D358" s="617" t="s">
        <v>55</v>
      </c>
      <c r="E358" s="618"/>
      <c r="F358" s="72">
        <v>0</v>
      </c>
      <c r="G358" s="72">
        <v>0</v>
      </c>
      <c r="H358" s="72">
        <v>57</v>
      </c>
      <c r="I358" s="73">
        <v>0</v>
      </c>
      <c r="J358" s="73">
        <f t="shared" si="14"/>
        <v>1.9089958691561246E-5</v>
      </c>
      <c r="K358" s="72">
        <f t="shared" si="13"/>
        <v>57</v>
      </c>
    </row>
    <row r="359" spans="1:11" ht="24" customHeight="1" x14ac:dyDescent="0.25">
      <c r="A359" s="641"/>
      <c r="B359" s="638"/>
      <c r="C359" s="640"/>
      <c r="D359" s="617" t="s">
        <v>58</v>
      </c>
      <c r="E359" s="618"/>
      <c r="F359" s="72">
        <v>975000</v>
      </c>
      <c r="G359" s="72">
        <v>975000</v>
      </c>
      <c r="H359" s="72">
        <v>665000</v>
      </c>
      <c r="I359" s="73">
        <v>68.209999999999994</v>
      </c>
      <c r="J359" s="73">
        <f t="shared" si="14"/>
        <v>0.2227161847348812</v>
      </c>
      <c r="K359" s="72">
        <f t="shared" si="13"/>
        <v>177500</v>
      </c>
    </row>
    <row r="360" spans="1:11" ht="20.25" customHeight="1" x14ac:dyDescent="0.25">
      <c r="A360" s="632" t="s">
        <v>180</v>
      </c>
      <c r="B360" s="633"/>
      <c r="C360" s="633"/>
      <c r="D360" s="633"/>
      <c r="E360" s="634"/>
      <c r="F360" s="64">
        <v>10679505</v>
      </c>
      <c r="G360" s="64">
        <v>10710774</v>
      </c>
      <c r="H360" s="64">
        <v>4918247</v>
      </c>
      <c r="I360" s="65">
        <v>45.92</v>
      </c>
      <c r="J360" s="65">
        <f t="shared" si="14"/>
        <v>1.647177755524474</v>
      </c>
      <c r="K360" s="66">
        <f t="shared" si="13"/>
        <v>-437140</v>
      </c>
    </row>
    <row r="361" spans="1:11" ht="12.95" customHeight="1" x14ac:dyDescent="0.25">
      <c r="A361" s="205" t="s">
        <v>0</v>
      </c>
      <c r="B361" s="619" t="s">
        <v>181</v>
      </c>
      <c r="C361" s="620"/>
      <c r="D361" s="620"/>
      <c r="E361" s="621"/>
      <c r="F361" s="67">
        <v>80000</v>
      </c>
      <c r="G361" s="67">
        <v>80000</v>
      </c>
      <c r="H361" s="67">
        <v>0</v>
      </c>
      <c r="I361" s="68">
        <v>0</v>
      </c>
      <c r="J361" s="68">
        <f t="shared" si="14"/>
        <v>0</v>
      </c>
      <c r="K361" s="67">
        <f t="shared" si="13"/>
        <v>-40000</v>
      </c>
    </row>
    <row r="362" spans="1:11" ht="12.95" customHeight="1" x14ac:dyDescent="0.25">
      <c r="A362" s="201"/>
      <c r="B362" s="622" t="s">
        <v>0</v>
      </c>
      <c r="C362" s="625" t="s">
        <v>51</v>
      </c>
      <c r="D362" s="626"/>
      <c r="E362" s="627"/>
      <c r="F362" s="69">
        <v>80000</v>
      </c>
      <c r="G362" s="69">
        <v>80000</v>
      </c>
      <c r="H362" s="69">
        <v>0</v>
      </c>
      <c r="I362" s="70">
        <v>0</v>
      </c>
      <c r="J362" s="70">
        <f t="shared" si="14"/>
        <v>0</v>
      </c>
      <c r="K362" s="69">
        <f t="shared" si="13"/>
        <v>-40000</v>
      </c>
    </row>
    <row r="363" spans="1:11" ht="12.95" customHeight="1" x14ac:dyDescent="0.25">
      <c r="A363" s="201"/>
      <c r="B363" s="638"/>
      <c r="C363" s="7" t="s">
        <v>0</v>
      </c>
      <c r="D363" s="617" t="s">
        <v>55</v>
      </c>
      <c r="E363" s="618"/>
      <c r="F363" s="72">
        <v>80000</v>
      </c>
      <c r="G363" s="72">
        <v>80000</v>
      </c>
      <c r="H363" s="72">
        <v>0</v>
      </c>
      <c r="I363" s="73">
        <v>0</v>
      </c>
      <c r="J363" s="73">
        <f t="shared" si="14"/>
        <v>0</v>
      </c>
      <c r="K363" s="72">
        <f t="shared" si="13"/>
        <v>-40000</v>
      </c>
    </row>
    <row r="364" spans="1:11" ht="12.95" customHeight="1" x14ac:dyDescent="0.25">
      <c r="A364" s="201"/>
      <c r="B364" s="619" t="s">
        <v>182</v>
      </c>
      <c r="C364" s="620"/>
      <c r="D364" s="620"/>
      <c r="E364" s="621"/>
      <c r="F364" s="67">
        <v>1275955</v>
      </c>
      <c r="G364" s="67">
        <v>1275955</v>
      </c>
      <c r="H364" s="67">
        <v>506442</v>
      </c>
      <c r="I364" s="68">
        <v>39.69</v>
      </c>
      <c r="J364" s="68">
        <f t="shared" si="14"/>
        <v>0.1696132782398537</v>
      </c>
      <c r="K364" s="67">
        <f t="shared" si="13"/>
        <v>-131535.5</v>
      </c>
    </row>
    <row r="365" spans="1:11" ht="12.95" customHeight="1" x14ac:dyDescent="0.25">
      <c r="A365" s="201"/>
      <c r="B365" s="622" t="s">
        <v>0</v>
      </c>
      <c r="C365" s="625" t="s">
        <v>51</v>
      </c>
      <c r="D365" s="626"/>
      <c r="E365" s="646"/>
      <c r="F365" s="69">
        <v>1275955</v>
      </c>
      <c r="G365" s="69">
        <v>1275955</v>
      </c>
      <c r="H365" s="69">
        <v>506442</v>
      </c>
      <c r="I365" s="70">
        <v>39.69</v>
      </c>
      <c r="J365" s="70">
        <f t="shared" si="14"/>
        <v>0.1696132782398537</v>
      </c>
      <c r="K365" s="69">
        <f t="shared" si="13"/>
        <v>-131535.5</v>
      </c>
    </row>
    <row r="366" spans="1:11" ht="12.95" customHeight="1" x14ac:dyDescent="0.25">
      <c r="A366" s="201"/>
      <c r="B366" s="623"/>
      <c r="C366" s="639" t="s">
        <v>0</v>
      </c>
      <c r="D366" s="617" t="s">
        <v>54</v>
      </c>
      <c r="E366" s="647"/>
      <c r="F366" s="72">
        <v>0</v>
      </c>
      <c r="G366" s="72">
        <v>0</v>
      </c>
      <c r="H366" s="72">
        <v>737</v>
      </c>
      <c r="I366" s="73">
        <v>0</v>
      </c>
      <c r="J366" s="73">
        <f t="shared" si="14"/>
        <v>2.4682981676632699E-4</v>
      </c>
      <c r="K366" s="72">
        <f t="shared" si="13"/>
        <v>737</v>
      </c>
    </row>
    <row r="367" spans="1:11" ht="12.95" customHeight="1" x14ac:dyDescent="0.25">
      <c r="A367" s="203"/>
      <c r="B367" s="645"/>
      <c r="C367" s="629"/>
      <c r="D367" s="648" t="s">
        <v>55</v>
      </c>
      <c r="E367" s="649"/>
      <c r="F367" s="72">
        <v>1275955</v>
      </c>
      <c r="G367" s="72">
        <v>1275955</v>
      </c>
      <c r="H367" s="72">
        <v>505705</v>
      </c>
      <c r="I367" s="73">
        <v>39.630000000000003</v>
      </c>
      <c r="J367" s="73">
        <f t="shared" si="14"/>
        <v>0.16936644842308737</v>
      </c>
      <c r="K367" s="72">
        <f t="shared" si="13"/>
        <v>-132272.5</v>
      </c>
    </row>
    <row r="368" spans="1:11" ht="12.95" customHeight="1" x14ac:dyDescent="0.25">
      <c r="A368" s="201"/>
      <c r="B368" s="650" t="s">
        <v>183</v>
      </c>
      <c r="C368" s="651"/>
      <c r="D368" s="651"/>
      <c r="E368" s="652"/>
      <c r="F368" s="67">
        <v>9323550</v>
      </c>
      <c r="G368" s="67">
        <v>9354819</v>
      </c>
      <c r="H368" s="67">
        <v>4387588</v>
      </c>
      <c r="I368" s="68">
        <v>46.9</v>
      </c>
      <c r="J368" s="68">
        <f t="shared" si="14"/>
        <v>1.4694539241331548</v>
      </c>
      <c r="K368" s="67">
        <f t="shared" si="13"/>
        <v>-289821.5</v>
      </c>
    </row>
    <row r="369" spans="1:11" ht="12.95" customHeight="1" x14ac:dyDescent="0.25">
      <c r="A369" s="201"/>
      <c r="B369" s="622" t="s">
        <v>0</v>
      </c>
      <c r="C369" s="625" t="s">
        <v>51</v>
      </c>
      <c r="D369" s="626"/>
      <c r="E369" s="627"/>
      <c r="F369" s="69">
        <v>9278550</v>
      </c>
      <c r="G369" s="69">
        <v>9309819</v>
      </c>
      <c r="H369" s="69">
        <v>4387588</v>
      </c>
      <c r="I369" s="70">
        <v>47.13</v>
      </c>
      <c r="J369" s="70">
        <f t="shared" si="14"/>
        <v>1.4694539241331548</v>
      </c>
      <c r="K369" s="69">
        <f t="shared" si="13"/>
        <v>-267321.5</v>
      </c>
    </row>
    <row r="370" spans="1:11" ht="26.25" customHeight="1" x14ac:dyDescent="0.25">
      <c r="A370" s="201"/>
      <c r="B370" s="623"/>
      <c r="C370" s="639" t="s">
        <v>0</v>
      </c>
      <c r="D370" s="617" t="s">
        <v>52</v>
      </c>
      <c r="E370" s="618"/>
      <c r="F370" s="72">
        <v>0</v>
      </c>
      <c r="G370" s="72">
        <v>0</v>
      </c>
      <c r="H370" s="72">
        <v>1364</v>
      </c>
      <c r="I370" s="73">
        <v>0</v>
      </c>
      <c r="J370" s="73">
        <f t="shared" si="14"/>
        <v>4.5681936237350069E-4</v>
      </c>
      <c r="K370" s="72">
        <f t="shared" si="13"/>
        <v>1364</v>
      </c>
    </row>
    <row r="371" spans="1:11" ht="28.5" customHeight="1" x14ac:dyDescent="0.25">
      <c r="A371" s="201"/>
      <c r="B371" s="623"/>
      <c r="C371" s="628"/>
      <c r="D371" s="617" t="s">
        <v>184</v>
      </c>
      <c r="E371" s="618"/>
      <c r="F371" s="72">
        <v>0</v>
      </c>
      <c r="G371" s="72">
        <v>9627</v>
      </c>
      <c r="H371" s="72">
        <v>9629</v>
      </c>
      <c r="I371" s="73">
        <v>100.02</v>
      </c>
      <c r="J371" s="73">
        <f t="shared" si="14"/>
        <v>3.2248633726498811E-3</v>
      </c>
      <c r="K371" s="72">
        <f t="shared" si="13"/>
        <v>4815.5</v>
      </c>
    </row>
    <row r="372" spans="1:11" ht="26.25" customHeight="1" x14ac:dyDescent="0.25">
      <c r="A372" s="201"/>
      <c r="B372" s="623"/>
      <c r="C372" s="628"/>
      <c r="D372" s="617" t="s">
        <v>159</v>
      </c>
      <c r="E372" s="618"/>
      <c r="F372" s="72">
        <v>0</v>
      </c>
      <c r="G372" s="72">
        <v>1699</v>
      </c>
      <c r="H372" s="72">
        <v>1699</v>
      </c>
      <c r="I372" s="73">
        <v>100.01</v>
      </c>
      <c r="J372" s="73">
        <f t="shared" si="14"/>
        <v>5.6901473363092203E-4</v>
      </c>
      <c r="K372" s="72">
        <f t="shared" si="13"/>
        <v>849.5</v>
      </c>
    </row>
    <row r="373" spans="1:11" ht="12.95" customHeight="1" x14ac:dyDescent="0.25">
      <c r="A373" s="201"/>
      <c r="B373" s="623"/>
      <c r="C373" s="628"/>
      <c r="D373" s="617" t="s">
        <v>80</v>
      </c>
      <c r="E373" s="618"/>
      <c r="F373" s="72">
        <v>0</v>
      </c>
      <c r="G373" s="72">
        <v>0</v>
      </c>
      <c r="H373" s="72">
        <v>7600</v>
      </c>
      <c r="I373" s="73">
        <v>0</v>
      </c>
      <c r="J373" s="73">
        <f t="shared" si="14"/>
        <v>2.5453278255414993E-3</v>
      </c>
      <c r="K373" s="72">
        <f t="shared" si="13"/>
        <v>7600</v>
      </c>
    </row>
    <row r="374" spans="1:11" ht="41.25" customHeight="1" x14ac:dyDescent="0.25">
      <c r="A374" s="636" t="s">
        <v>0</v>
      </c>
      <c r="B374" s="623"/>
      <c r="C374" s="628"/>
      <c r="D374" s="617" t="s">
        <v>53</v>
      </c>
      <c r="E374" s="618"/>
      <c r="F374" s="72">
        <v>0</v>
      </c>
      <c r="G374" s="72">
        <v>0</v>
      </c>
      <c r="H374" s="72">
        <v>918</v>
      </c>
      <c r="I374" s="73">
        <v>0</v>
      </c>
      <c r="J374" s="73">
        <f t="shared" si="14"/>
        <v>3.0744880840093375E-4</v>
      </c>
      <c r="K374" s="72">
        <f t="shared" si="13"/>
        <v>918</v>
      </c>
    </row>
    <row r="375" spans="1:11" ht="40.5" customHeight="1" x14ac:dyDescent="0.25">
      <c r="A375" s="636"/>
      <c r="B375" s="623"/>
      <c r="C375" s="628"/>
      <c r="D375" s="617" t="s">
        <v>98</v>
      </c>
      <c r="E375" s="618"/>
      <c r="F375" s="72">
        <v>0</v>
      </c>
      <c r="G375" s="72">
        <v>7000</v>
      </c>
      <c r="H375" s="72">
        <v>4857</v>
      </c>
      <c r="I375" s="73">
        <v>69.39</v>
      </c>
      <c r="J375" s="73">
        <f t="shared" si="14"/>
        <v>1.6266654274546134E-3</v>
      </c>
      <c r="K375" s="72">
        <f t="shared" si="13"/>
        <v>1357</v>
      </c>
    </row>
    <row r="376" spans="1:11" ht="12.95" customHeight="1" x14ac:dyDescent="0.25">
      <c r="A376" s="636"/>
      <c r="B376" s="623"/>
      <c r="C376" s="628"/>
      <c r="D376" s="617" t="s">
        <v>54</v>
      </c>
      <c r="E376" s="618"/>
      <c r="F376" s="72">
        <v>0</v>
      </c>
      <c r="G376" s="72">
        <v>0</v>
      </c>
      <c r="H376" s="72">
        <v>3200</v>
      </c>
      <c r="I376" s="73">
        <v>0</v>
      </c>
      <c r="J376" s="73">
        <f t="shared" si="14"/>
        <v>1.0717169791753681E-3</v>
      </c>
      <c r="K376" s="72">
        <f t="shared" si="13"/>
        <v>3200</v>
      </c>
    </row>
    <row r="377" spans="1:11" ht="12.95" customHeight="1" x14ac:dyDescent="0.25">
      <c r="A377" s="636"/>
      <c r="B377" s="623"/>
      <c r="C377" s="628"/>
      <c r="D377" s="617" t="s">
        <v>71</v>
      </c>
      <c r="E377" s="618"/>
      <c r="F377" s="72">
        <v>0</v>
      </c>
      <c r="G377" s="72">
        <v>0</v>
      </c>
      <c r="H377" s="72">
        <v>5211</v>
      </c>
      <c r="I377" s="73">
        <v>0</v>
      </c>
      <c r="J377" s="73">
        <f t="shared" si="14"/>
        <v>1.7452241182758885E-3</v>
      </c>
      <c r="K377" s="72">
        <f t="shared" si="13"/>
        <v>5211</v>
      </c>
    </row>
    <row r="378" spans="1:11" ht="12.95" customHeight="1" x14ac:dyDescent="0.25">
      <c r="A378" s="636"/>
      <c r="B378" s="623"/>
      <c r="C378" s="628"/>
      <c r="D378" s="617" t="s">
        <v>55</v>
      </c>
      <c r="E378" s="618"/>
      <c r="F378" s="72">
        <v>0</v>
      </c>
      <c r="G378" s="72">
        <v>0</v>
      </c>
      <c r="H378" s="72">
        <v>3100</v>
      </c>
      <c r="I378" s="73">
        <v>0</v>
      </c>
      <c r="J378" s="73">
        <f t="shared" si="14"/>
        <v>1.0382258235761379E-3</v>
      </c>
      <c r="K378" s="72">
        <f t="shared" si="13"/>
        <v>3100</v>
      </c>
    </row>
    <row r="379" spans="1:11" ht="45" customHeight="1" x14ac:dyDescent="0.25">
      <c r="A379" s="636"/>
      <c r="B379" s="623"/>
      <c r="C379" s="628"/>
      <c r="D379" s="617" t="s">
        <v>87</v>
      </c>
      <c r="E379" s="618"/>
      <c r="F379" s="72">
        <v>9134000</v>
      </c>
      <c r="G379" s="72">
        <v>9134000</v>
      </c>
      <c r="H379" s="72">
        <v>4265610</v>
      </c>
      <c r="I379" s="73">
        <v>46.7</v>
      </c>
      <c r="J379" s="73">
        <f t="shared" si="14"/>
        <v>1.4286020823563257</v>
      </c>
      <c r="K379" s="72">
        <f t="shared" si="13"/>
        <v>-301390</v>
      </c>
    </row>
    <row r="380" spans="1:11" ht="42.75" customHeight="1" x14ac:dyDescent="0.25">
      <c r="A380" s="636"/>
      <c r="B380" s="623"/>
      <c r="C380" s="628"/>
      <c r="D380" s="617" t="s">
        <v>88</v>
      </c>
      <c r="E380" s="618"/>
      <c r="F380" s="72">
        <v>143550</v>
      </c>
      <c r="G380" s="72">
        <v>143550</v>
      </c>
      <c r="H380" s="72">
        <v>71775</v>
      </c>
      <c r="I380" s="73">
        <v>50</v>
      </c>
      <c r="J380" s="73">
        <f t="shared" si="14"/>
        <v>2.4038276931347517E-2</v>
      </c>
      <c r="K380" s="72">
        <f t="shared" si="13"/>
        <v>0</v>
      </c>
    </row>
    <row r="381" spans="1:11" ht="42.75" customHeight="1" x14ac:dyDescent="0.25">
      <c r="A381" s="636"/>
      <c r="B381" s="623"/>
      <c r="C381" s="628"/>
      <c r="D381" s="617" t="s">
        <v>58</v>
      </c>
      <c r="E381" s="618"/>
      <c r="F381" s="72">
        <v>1000</v>
      </c>
      <c r="G381" s="72">
        <v>1000</v>
      </c>
      <c r="H381" s="72">
        <v>250</v>
      </c>
      <c r="I381" s="73">
        <v>25</v>
      </c>
      <c r="J381" s="73">
        <f t="shared" si="14"/>
        <v>8.3727888998075641E-5</v>
      </c>
      <c r="K381" s="72">
        <f t="shared" si="13"/>
        <v>-250</v>
      </c>
    </row>
    <row r="382" spans="1:11" ht="51.75" customHeight="1" x14ac:dyDescent="0.25">
      <c r="A382" s="636"/>
      <c r="B382" s="623"/>
      <c r="C382" s="628"/>
      <c r="D382" s="617" t="s">
        <v>132</v>
      </c>
      <c r="E382" s="618"/>
      <c r="F382" s="72">
        <v>0</v>
      </c>
      <c r="G382" s="72">
        <v>9188</v>
      </c>
      <c r="H382" s="72">
        <v>9805</v>
      </c>
      <c r="I382" s="73">
        <v>106.72</v>
      </c>
      <c r="J382" s="73">
        <f t="shared" si="14"/>
        <v>3.2838078065045265E-3</v>
      </c>
      <c r="K382" s="72">
        <f t="shared" si="13"/>
        <v>5211</v>
      </c>
    </row>
    <row r="383" spans="1:11" ht="50.25" customHeight="1" x14ac:dyDescent="0.25">
      <c r="A383" s="636"/>
      <c r="B383" s="623"/>
      <c r="C383" s="628"/>
      <c r="D383" s="617" t="s">
        <v>95</v>
      </c>
      <c r="E383" s="618"/>
      <c r="F383" s="72">
        <v>0</v>
      </c>
      <c r="G383" s="72">
        <v>3755</v>
      </c>
      <c r="H383" s="72">
        <v>2571</v>
      </c>
      <c r="I383" s="73">
        <v>68.459999999999994</v>
      </c>
      <c r="J383" s="73">
        <f t="shared" si="14"/>
        <v>8.6105761045620981E-4</v>
      </c>
      <c r="K383" s="72">
        <f t="shared" si="13"/>
        <v>693.5</v>
      </c>
    </row>
    <row r="384" spans="1:11" ht="12.95" customHeight="1" x14ac:dyDescent="0.25">
      <c r="A384" s="636" t="s">
        <v>0</v>
      </c>
      <c r="B384" s="623"/>
      <c r="C384" s="625" t="s">
        <v>60</v>
      </c>
      <c r="D384" s="626"/>
      <c r="E384" s="627"/>
      <c r="F384" s="69">
        <v>45000</v>
      </c>
      <c r="G384" s="69">
        <v>45000</v>
      </c>
      <c r="H384" s="69">
        <v>0</v>
      </c>
      <c r="I384" s="70">
        <v>0</v>
      </c>
      <c r="J384" s="70">
        <f t="shared" si="14"/>
        <v>0</v>
      </c>
      <c r="K384" s="69">
        <f t="shared" si="13"/>
        <v>-22500</v>
      </c>
    </row>
    <row r="385" spans="1:11" ht="42.75" customHeight="1" x14ac:dyDescent="0.25">
      <c r="A385" s="636"/>
      <c r="B385" s="623"/>
      <c r="C385" s="7" t="s">
        <v>0</v>
      </c>
      <c r="D385" s="617" t="s">
        <v>156</v>
      </c>
      <c r="E385" s="618"/>
      <c r="F385" s="72">
        <v>45000</v>
      </c>
      <c r="G385" s="72">
        <v>45000</v>
      </c>
      <c r="H385" s="72">
        <v>0</v>
      </c>
      <c r="I385" s="73">
        <v>0</v>
      </c>
      <c r="J385" s="73">
        <f t="shared" si="14"/>
        <v>0</v>
      </c>
      <c r="K385" s="72">
        <f t="shared" si="13"/>
        <v>-22500</v>
      </c>
    </row>
    <row r="386" spans="1:11" ht="12.95" customHeight="1" x14ac:dyDescent="0.25">
      <c r="A386" s="636" t="s">
        <v>0</v>
      </c>
      <c r="B386" s="619" t="s">
        <v>185</v>
      </c>
      <c r="C386" s="620"/>
      <c r="D386" s="620"/>
      <c r="E386" s="621"/>
      <c r="F386" s="67">
        <v>0</v>
      </c>
      <c r="G386" s="67">
        <v>0</v>
      </c>
      <c r="H386" s="67">
        <v>24218</v>
      </c>
      <c r="I386" s="68">
        <v>0</v>
      </c>
      <c r="J386" s="68">
        <f t="shared" si="14"/>
        <v>8.1108880630215829E-3</v>
      </c>
      <c r="K386" s="67">
        <f t="shared" si="13"/>
        <v>24218</v>
      </c>
    </row>
    <row r="387" spans="1:11" ht="12.95" customHeight="1" x14ac:dyDescent="0.25">
      <c r="A387" s="636"/>
      <c r="B387" s="622" t="s">
        <v>0</v>
      </c>
      <c r="C387" s="642" t="s">
        <v>51</v>
      </c>
      <c r="D387" s="643"/>
      <c r="E387" s="644"/>
      <c r="F387" s="74">
        <v>0</v>
      </c>
      <c r="G387" s="74">
        <v>0</v>
      </c>
      <c r="H387" s="74">
        <v>24218</v>
      </c>
      <c r="I387" s="75">
        <v>0</v>
      </c>
      <c r="J387" s="75">
        <f t="shared" si="14"/>
        <v>8.1108880630215829E-3</v>
      </c>
      <c r="K387" s="74">
        <f t="shared" si="13"/>
        <v>24218</v>
      </c>
    </row>
    <row r="388" spans="1:11" ht="12.95" customHeight="1" x14ac:dyDescent="0.25">
      <c r="A388" s="636"/>
      <c r="B388" s="623"/>
      <c r="C388" s="639" t="s">
        <v>0</v>
      </c>
      <c r="D388" s="617" t="s">
        <v>54</v>
      </c>
      <c r="E388" s="618"/>
      <c r="F388" s="72">
        <v>0</v>
      </c>
      <c r="G388" s="72">
        <v>0</v>
      </c>
      <c r="H388" s="72">
        <v>3348</v>
      </c>
      <c r="I388" s="73">
        <v>0</v>
      </c>
      <c r="J388" s="73">
        <f t="shared" si="14"/>
        <v>1.121283889462229E-3</v>
      </c>
      <c r="K388" s="72">
        <f t="shared" si="13"/>
        <v>3348</v>
      </c>
    </row>
    <row r="389" spans="1:11" ht="12.95" customHeight="1" x14ac:dyDescent="0.25">
      <c r="A389" s="641"/>
      <c r="B389" s="638"/>
      <c r="C389" s="640"/>
      <c r="D389" s="617" t="s">
        <v>71</v>
      </c>
      <c r="E389" s="618"/>
      <c r="F389" s="72">
        <v>0</v>
      </c>
      <c r="G389" s="72">
        <v>0</v>
      </c>
      <c r="H389" s="72">
        <v>20869</v>
      </c>
      <c r="I389" s="73">
        <v>0</v>
      </c>
      <c r="J389" s="73">
        <f t="shared" si="14"/>
        <v>6.9892692620033619E-3</v>
      </c>
      <c r="K389" s="72">
        <f t="shared" si="13"/>
        <v>20869</v>
      </c>
    </row>
    <row r="390" spans="1:11" ht="20.25" customHeight="1" x14ac:dyDescent="0.25">
      <c r="A390" s="632" t="s">
        <v>186</v>
      </c>
      <c r="B390" s="633"/>
      <c r="C390" s="633"/>
      <c r="D390" s="633"/>
      <c r="E390" s="634"/>
      <c r="F390" s="64">
        <v>0</v>
      </c>
      <c r="G390" s="64">
        <v>0</v>
      </c>
      <c r="H390" s="64">
        <v>1559</v>
      </c>
      <c r="I390" s="65">
        <v>0</v>
      </c>
      <c r="J390" s="65">
        <f t="shared" si="14"/>
        <v>5.2212711579199963E-4</v>
      </c>
      <c r="K390" s="66">
        <f t="shared" si="13"/>
        <v>1559</v>
      </c>
    </row>
    <row r="391" spans="1:11" ht="12.95" customHeight="1" x14ac:dyDescent="0.25">
      <c r="A391" s="635" t="s">
        <v>0</v>
      </c>
      <c r="B391" s="619" t="s">
        <v>187</v>
      </c>
      <c r="C391" s="620"/>
      <c r="D391" s="620"/>
      <c r="E391" s="621"/>
      <c r="F391" s="67">
        <v>0</v>
      </c>
      <c r="G391" s="67">
        <v>0</v>
      </c>
      <c r="H391" s="67">
        <v>1559</v>
      </c>
      <c r="I391" s="68">
        <v>0</v>
      </c>
      <c r="J391" s="68">
        <f t="shared" si="14"/>
        <v>5.2212711579199963E-4</v>
      </c>
      <c r="K391" s="67">
        <f t="shared" si="13"/>
        <v>1559</v>
      </c>
    </row>
    <row r="392" spans="1:11" ht="12.95" customHeight="1" x14ac:dyDescent="0.25">
      <c r="A392" s="636"/>
      <c r="B392" s="622" t="s">
        <v>0</v>
      </c>
      <c r="C392" s="642" t="s">
        <v>51</v>
      </c>
      <c r="D392" s="643"/>
      <c r="E392" s="644"/>
      <c r="F392" s="74">
        <v>0</v>
      </c>
      <c r="G392" s="74">
        <v>0</v>
      </c>
      <c r="H392" s="74">
        <v>1559</v>
      </c>
      <c r="I392" s="75">
        <v>0</v>
      </c>
      <c r="J392" s="75">
        <f t="shared" si="14"/>
        <v>5.2212711579199963E-4</v>
      </c>
      <c r="K392" s="74">
        <f t="shared" si="13"/>
        <v>1559</v>
      </c>
    </row>
    <row r="393" spans="1:11" ht="12.95" customHeight="1" x14ac:dyDescent="0.25">
      <c r="A393" s="641"/>
      <c r="B393" s="624"/>
      <c r="C393" s="82" t="s">
        <v>0</v>
      </c>
      <c r="D393" s="630" t="s">
        <v>54</v>
      </c>
      <c r="E393" s="631"/>
      <c r="F393" s="72">
        <v>0</v>
      </c>
      <c r="G393" s="72">
        <v>0</v>
      </c>
      <c r="H393" s="72">
        <v>1559</v>
      </c>
      <c r="I393" s="73">
        <v>0</v>
      </c>
      <c r="J393" s="73">
        <f t="shared" si="14"/>
        <v>5.2212711579199963E-4</v>
      </c>
      <c r="K393" s="72">
        <f t="shared" si="13"/>
        <v>1559</v>
      </c>
    </row>
    <row r="394" spans="1:11" ht="20.25" customHeight="1" x14ac:dyDescent="0.25">
      <c r="A394" s="632" t="s">
        <v>188</v>
      </c>
      <c r="B394" s="633"/>
      <c r="C394" s="633"/>
      <c r="D394" s="633"/>
      <c r="E394" s="634"/>
      <c r="F394" s="64">
        <v>235200</v>
      </c>
      <c r="G394" s="64">
        <v>565200</v>
      </c>
      <c r="H394" s="64">
        <v>26338</v>
      </c>
      <c r="I394" s="65">
        <v>4.66</v>
      </c>
      <c r="J394" s="65">
        <f t="shared" si="14"/>
        <v>8.8209005617252648E-3</v>
      </c>
      <c r="K394" s="66">
        <f t="shared" si="13"/>
        <v>-256262</v>
      </c>
    </row>
    <row r="395" spans="1:11" ht="12.95" customHeight="1" x14ac:dyDescent="0.25">
      <c r="A395" s="76" t="s">
        <v>0</v>
      </c>
      <c r="B395" s="619" t="s">
        <v>189</v>
      </c>
      <c r="C395" s="620"/>
      <c r="D395" s="620"/>
      <c r="E395" s="621"/>
      <c r="F395" s="67">
        <v>100000</v>
      </c>
      <c r="G395" s="67">
        <v>100000</v>
      </c>
      <c r="H395" s="67">
        <v>325</v>
      </c>
      <c r="I395" s="68">
        <v>0.32</v>
      </c>
      <c r="J395" s="68">
        <f t="shared" si="14"/>
        <v>1.0884625569749833E-4</v>
      </c>
      <c r="K395" s="67">
        <f t="shared" si="13"/>
        <v>-49675</v>
      </c>
    </row>
    <row r="396" spans="1:11" ht="12.95" customHeight="1" x14ac:dyDescent="0.25">
      <c r="A396" s="636" t="s">
        <v>0</v>
      </c>
      <c r="B396" s="623"/>
      <c r="C396" s="625" t="s">
        <v>51</v>
      </c>
      <c r="D396" s="626"/>
      <c r="E396" s="627"/>
      <c r="F396" s="69">
        <v>100000</v>
      </c>
      <c r="G396" s="69">
        <v>100000</v>
      </c>
      <c r="H396" s="69">
        <v>325</v>
      </c>
      <c r="I396" s="70">
        <v>0.32</v>
      </c>
      <c r="J396" s="70">
        <f t="shared" si="14"/>
        <v>1.0884625569749833E-4</v>
      </c>
      <c r="K396" s="69">
        <f t="shared" si="13"/>
        <v>-49675</v>
      </c>
    </row>
    <row r="397" spans="1:11" ht="37.5" customHeight="1" x14ac:dyDescent="0.25">
      <c r="A397" s="636"/>
      <c r="B397" s="623"/>
      <c r="C397" s="639" t="s">
        <v>0</v>
      </c>
      <c r="D397" s="617" t="s">
        <v>58</v>
      </c>
      <c r="E397" s="618"/>
      <c r="F397" s="72">
        <v>100000</v>
      </c>
      <c r="G397" s="72">
        <v>100000</v>
      </c>
      <c r="H397" s="72">
        <v>0</v>
      </c>
      <c r="I397" s="73">
        <v>0</v>
      </c>
      <c r="J397" s="73">
        <f t="shared" si="14"/>
        <v>0</v>
      </c>
      <c r="K397" s="72">
        <f t="shared" si="13"/>
        <v>-50000</v>
      </c>
    </row>
    <row r="398" spans="1:11" ht="27" customHeight="1" x14ac:dyDescent="0.25">
      <c r="A398" s="636"/>
      <c r="B398" s="623"/>
      <c r="C398" s="640"/>
      <c r="D398" s="617" t="s">
        <v>59</v>
      </c>
      <c r="E398" s="618"/>
      <c r="F398" s="72">
        <v>0</v>
      </c>
      <c r="G398" s="72">
        <v>0</v>
      </c>
      <c r="H398" s="72">
        <v>325</v>
      </c>
      <c r="I398" s="73">
        <v>0</v>
      </c>
      <c r="J398" s="73">
        <f t="shared" si="14"/>
        <v>1.0884625569749833E-4</v>
      </c>
      <c r="K398" s="72">
        <f t="shared" si="13"/>
        <v>325</v>
      </c>
    </row>
    <row r="399" spans="1:11" ht="12.95" customHeight="1" x14ac:dyDescent="0.25">
      <c r="A399" s="636" t="s">
        <v>0</v>
      </c>
      <c r="B399" s="619" t="s">
        <v>190</v>
      </c>
      <c r="C399" s="620"/>
      <c r="D399" s="620"/>
      <c r="E399" s="621"/>
      <c r="F399" s="67">
        <v>100000</v>
      </c>
      <c r="G399" s="67">
        <v>410000</v>
      </c>
      <c r="H399" s="67">
        <v>0</v>
      </c>
      <c r="I399" s="68">
        <v>0</v>
      </c>
      <c r="J399" s="68">
        <f t="shared" si="14"/>
        <v>0</v>
      </c>
      <c r="K399" s="67">
        <f t="shared" si="13"/>
        <v>-205000</v>
      </c>
    </row>
    <row r="400" spans="1:11" ht="12.95" customHeight="1" x14ac:dyDescent="0.25">
      <c r="A400" s="636"/>
      <c r="B400" s="622" t="s">
        <v>0</v>
      </c>
      <c r="C400" s="625" t="s">
        <v>51</v>
      </c>
      <c r="D400" s="626"/>
      <c r="E400" s="627"/>
      <c r="F400" s="69">
        <v>100000</v>
      </c>
      <c r="G400" s="69">
        <v>410000</v>
      </c>
      <c r="H400" s="69">
        <v>0</v>
      </c>
      <c r="I400" s="70">
        <v>0</v>
      </c>
      <c r="J400" s="70">
        <f t="shared" si="14"/>
        <v>0</v>
      </c>
      <c r="K400" s="69">
        <f t="shared" si="13"/>
        <v>-205000</v>
      </c>
    </row>
    <row r="401" spans="1:11" ht="37.5" customHeight="1" x14ac:dyDescent="0.25">
      <c r="A401" s="636"/>
      <c r="B401" s="623"/>
      <c r="C401" s="639" t="s">
        <v>0</v>
      </c>
      <c r="D401" s="617" t="s">
        <v>58</v>
      </c>
      <c r="E401" s="618"/>
      <c r="F401" s="72">
        <v>100000</v>
      </c>
      <c r="G401" s="72">
        <v>100000</v>
      </c>
      <c r="H401" s="72">
        <v>0</v>
      </c>
      <c r="I401" s="73">
        <v>0</v>
      </c>
      <c r="J401" s="73">
        <f t="shared" si="14"/>
        <v>0</v>
      </c>
      <c r="K401" s="72">
        <f t="shared" si="13"/>
        <v>-50000</v>
      </c>
    </row>
    <row r="402" spans="1:11" ht="38.25" customHeight="1" x14ac:dyDescent="0.25">
      <c r="A402" s="636"/>
      <c r="B402" s="638"/>
      <c r="C402" s="640"/>
      <c r="D402" s="617" t="s">
        <v>139</v>
      </c>
      <c r="E402" s="618"/>
      <c r="F402" s="72">
        <v>0</v>
      </c>
      <c r="G402" s="72">
        <v>310000</v>
      </c>
      <c r="H402" s="72">
        <v>0</v>
      </c>
      <c r="I402" s="73">
        <v>0</v>
      </c>
      <c r="J402" s="73">
        <f t="shared" si="14"/>
        <v>0</v>
      </c>
      <c r="K402" s="72">
        <f t="shared" si="13"/>
        <v>-155000</v>
      </c>
    </row>
    <row r="403" spans="1:11" ht="12.95" customHeight="1" x14ac:dyDescent="0.25">
      <c r="A403" s="636"/>
      <c r="B403" s="619" t="s">
        <v>191</v>
      </c>
      <c r="C403" s="620"/>
      <c r="D403" s="620"/>
      <c r="E403" s="621"/>
      <c r="F403" s="67">
        <v>20150</v>
      </c>
      <c r="G403" s="67">
        <v>20150</v>
      </c>
      <c r="H403" s="67">
        <v>10427</v>
      </c>
      <c r="I403" s="68">
        <v>51.75</v>
      </c>
      <c r="J403" s="68">
        <f t="shared" si="14"/>
        <v>3.4921227943317387E-3</v>
      </c>
      <c r="K403" s="67">
        <f t="shared" si="13"/>
        <v>352</v>
      </c>
    </row>
    <row r="404" spans="1:11" ht="12.95" customHeight="1" x14ac:dyDescent="0.25">
      <c r="A404" s="636"/>
      <c r="B404" s="622" t="s">
        <v>0</v>
      </c>
      <c r="C404" s="625" t="s">
        <v>51</v>
      </c>
      <c r="D404" s="626"/>
      <c r="E404" s="627"/>
      <c r="F404" s="69">
        <v>20150</v>
      </c>
      <c r="G404" s="69">
        <v>20150</v>
      </c>
      <c r="H404" s="69">
        <v>10427</v>
      </c>
      <c r="I404" s="70">
        <v>51.75</v>
      </c>
      <c r="J404" s="70">
        <f t="shared" si="14"/>
        <v>3.4921227943317387E-3</v>
      </c>
      <c r="K404" s="69">
        <f t="shared" si="13"/>
        <v>352</v>
      </c>
    </row>
    <row r="405" spans="1:11" ht="12.95" customHeight="1" x14ac:dyDescent="0.25">
      <c r="A405" s="636"/>
      <c r="B405" s="623"/>
      <c r="C405" s="639" t="s">
        <v>0</v>
      </c>
      <c r="D405" s="617" t="s">
        <v>80</v>
      </c>
      <c r="E405" s="618"/>
      <c r="F405" s="72">
        <v>20150</v>
      </c>
      <c r="G405" s="72">
        <v>20150</v>
      </c>
      <c r="H405" s="72">
        <v>9211</v>
      </c>
      <c r="I405" s="73">
        <v>45.71</v>
      </c>
      <c r="J405" s="73">
        <f t="shared" si="14"/>
        <v>3.084870342245099E-3</v>
      </c>
      <c r="K405" s="72">
        <f t="shared" si="13"/>
        <v>-864</v>
      </c>
    </row>
    <row r="406" spans="1:11" ht="12.95" customHeight="1" x14ac:dyDescent="0.25">
      <c r="A406" s="636"/>
      <c r="B406" s="623"/>
      <c r="C406" s="628"/>
      <c r="D406" s="617" t="s">
        <v>81</v>
      </c>
      <c r="E406" s="618"/>
      <c r="F406" s="72">
        <v>0</v>
      </c>
      <c r="G406" s="72">
        <v>0</v>
      </c>
      <c r="H406" s="72">
        <v>1172</v>
      </c>
      <c r="I406" s="73">
        <v>0</v>
      </c>
      <c r="J406" s="73">
        <f t="shared" si="14"/>
        <v>3.9251634362297858E-4</v>
      </c>
      <c r="K406" s="72">
        <f t="shared" si="13"/>
        <v>1172</v>
      </c>
    </row>
    <row r="407" spans="1:11" ht="12.95" customHeight="1" x14ac:dyDescent="0.25">
      <c r="A407" s="636"/>
      <c r="B407" s="638"/>
      <c r="C407" s="640"/>
      <c r="D407" s="617" t="s">
        <v>54</v>
      </c>
      <c r="E407" s="618"/>
      <c r="F407" s="72">
        <v>0</v>
      </c>
      <c r="G407" s="72">
        <v>0</v>
      </c>
      <c r="H407" s="72">
        <v>45</v>
      </c>
      <c r="I407" s="73">
        <v>0</v>
      </c>
      <c r="J407" s="73">
        <f t="shared" si="14"/>
        <v>1.5071020019653614E-5</v>
      </c>
      <c r="K407" s="72">
        <f t="shared" si="13"/>
        <v>45</v>
      </c>
    </row>
    <row r="408" spans="1:11" ht="12.95" customHeight="1" x14ac:dyDescent="0.25">
      <c r="A408" s="636"/>
      <c r="B408" s="619" t="s">
        <v>192</v>
      </c>
      <c r="C408" s="620"/>
      <c r="D408" s="620"/>
      <c r="E408" s="621"/>
      <c r="F408" s="67">
        <v>3500</v>
      </c>
      <c r="G408" s="67">
        <v>3500</v>
      </c>
      <c r="H408" s="67">
        <v>1533</v>
      </c>
      <c r="I408" s="68">
        <v>43.79</v>
      </c>
      <c r="J408" s="68">
        <f t="shared" si="14"/>
        <v>5.1341941533619977E-4</v>
      </c>
      <c r="K408" s="67">
        <f t="shared" si="13"/>
        <v>-217</v>
      </c>
    </row>
    <row r="409" spans="1:11" ht="12.95" customHeight="1" x14ac:dyDescent="0.25">
      <c r="A409" s="636"/>
      <c r="B409" s="622" t="s">
        <v>0</v>
      </c>
      <c r="C409" s="625" t="s">
        <v>51</v>
      </c>
      <c r="D409" s="626"/>
      <c r="E409" s="627"/>
      <c r="F409" s="69">
        <v>3500</v>
      </c>
      <c r="G409" s="69">
        <v>3500</v>
      </c>
      <c r="H409" s="69">
        <v>1533</v>
      </c>
      <c r="I409" s="70">
        <v>43.79</v>
      </c>
      <c r="J409" s="70">
        <f t="shared" si="14"/>
        <v>5.1341941533619977E-4</v>
      </c>
      <c r="K409" s="69">
        <f t="shared" si="13"/>
        <v>-217</v>
      </c>
    </row>
    <row r="410" spans="1:11" ht="12.95" customHeight="1" x14ac:dyDescent="0.25">
      <c r="A410" s="636"/>
      <c r="B410" s="623"/>
      <c r="C410" s="639" t="s">
        <v>0</v>
      </c>
      <c r="D410" s="617" t="s">
        <v>193</v>
      </c>
      <c r="E410" s="618"/>
      <c r="F410" s="72">
        <v>3500</v>
      </c>
      <c r="G410" s="72">
        <v>3500</v>
      </c>
      <c r="H410" s="72">
        <v>1435</v>
      </c>
      <c r="I410" s="73">
        <v>41.01</v>
      </c>
      <c r="J410" s="73">
        <f t="shared" si="14"/>
        <v>4.8059808284895415E-4</v>
      </c>
      <c r="K410" s="72">
        <f t="shared" si="13"/>
        <v>-315</v>
      </c>
    </row>
    <row r="411" spans="1:11" ht="12.95" customHeight="1" x14ac:dyDescent="0.25">
      <c r="A411" s="636"/>
      <c r="B411" s="623"/>
      <c r="C411" s="628"/>
      <c r="D411" s="617" t="s">
        <v>81</v>
      </c>
      <c r="E411" s="618"/>
      <c r="F411" s="72">
        <v>0</v>
      </c>
      <c r="G411" s="72">
        <v>0</v>
      </c>
      <c r="H411" s="72">
        <v>92</v>
      </c>
      <c r="I411" s="73">
        <v>0</v>
      </c>
      <c r="J411" s="73">
        <f t="shared" si="14"/>
        <v>3.0811863151291835E-5</v>
      </c>
      <c r="K411" s="72">
        <f t="shared" si="13"/>
        <v>92</v>
      </c>
    </row>
    <row r="412" spans="1:11" ht="12.95" customHeight="1" x14ac:dyDescent="0.25">
      <c r="A412" s="636"/>
      <c r="B412" s="638"/>
      <c r="C412" s="640"/>
      <c r="D412" s="617" t="s">
        <v>54</v>
      </c>
      <c r="E412" s="618"/>
      <c r="F412" s="72">
        <v>0</v>
      </c>
      <c r="G412" s="72">
        <v>0</v>
      </c>
      <c r="H412" s="72">
        <v>5</v>
      </c>
      <c r="I412" s="73">
        <v>0</v>
      </c>
      <c r="J412" s="73">
        <f t="shared" si="14"/>
        <v>1.6745577799615127E-6</v>
      </c>
      <c r="K412" s="72">
        <f t="shared" si="13"/>
        <v>5</v>
      </c>
    </row>
    <row r="413" spans="1:11" ht="12.95" customHeight="1" x14ac:dyDescent="0.25">
      <c r="A413" s="636"/>
      <c r="B413" s="619" t="s">
        <v>194</v>
      </c>
      <c r="C413" s="620"/>
      <c r="D413" s="620"/>
      <c r="E413" s="621"/>
      <c r="F413" s="67">
        <v>11550</v>
      </c>
      <c r="G413" s="67">
        <v>11550</v>
      </c>
      <c r="H413" s="67">
        <v>13945</v>
      </c>
      <c r="I413" s="68">
        <v>120.73</v>
      </c>
      <c r="J413" s="68">
        <f t="shared" si="14"/>
        <v>4.6703416483126594E-3</v>
      </c>
      <c r="K413" s="67">
        <f t="shared" si="13"/>
        <v>8170</v>
      </c>
    </row>
    <row r="414" spans="1:11" ht="12.95" customHeight="1" x14ac:dyDescent="0.25">
      <c r="A414" s="636"/>
      <c r="B414" s="622" t="s">
        <v>0</v>
      </c>
      <c r="C414" s="625" t="s">
        <v>51</v>
      </c>
      <c r="D414" s="626"/>
      <c r="E414" s="627"/>
      <c r="F414" s="69">
        <v>11550</v>
      </c>
      <c r="G414" s="69">
        <v>11550</v>
      </c>
      <c r="H414" s="69">
        <v>13945</v>
      </c>
      <c r="I414" s="70">
        <v>120.73</v>
      </c>
      <c r="J414" s="70">
        <f t="shared" si="14"/>
        <v>4.6703416483126594E-3</v>
      </c>
      <c r="K414" s="69">
        <f t="shared" si="13"/>
        <v>8170</v>
      </c>
    </row>
    <row r="415" spans="1:11" ht="12.95" customHeight="1" x14ac:dyDescent="0.25">
      <c r="A415" s="636"/>
      <c r="B415" s="623"/>
      <c r="C415" s="639" t="s">
        <v>0</v>
      </c>
      <c r="D415" s="617" t="s">
        <v>80</v>
      </c>
      <c r="E415" s="618"/>
      <c r="F415" s="72">
        <v>0</v>
      </c>
      <c r="G415" s="72">
        <v>0</v>
      </c>
      <c r="H415" s="72">
        <v>0</v>
      </c>
      <c r="I415" s="73">
        <v>0</v>
      </c>
      <c r="J415" s="73">
        <f t="shared" si="14"/>
        <v>0</v>
      </c>
      <c r="K415" s="72">
        <f t="shared" si="13"/>
        <v>0</v>
      </c>
    </row>
    <row r="416" spans="1:11" ht="24" customHeight="1" x14ac:dyDescent="0.25">
      <c r="A416" s="636"/>
      <c r="B416" s="638"/>
      <c r="C416" s="640"/>
      <c r="D416" s="617" t="s">
        <v>59</v>
      </c>
      <c r="E416" s="618"/>
      <c r="F416" s="72">
        <v>11550</v>
      </c>
      <c r="G416" s="72">
        <v>11550</v>
      </c>
      <c r="H416" s="72">
        <v>13945</v>
      </c>
      <c r="I416" s="73">
        <v>120.73</v>
      </c>
      <c r="J416" s="73">
        <f t="shared" si="14"/>
        <v>4.6703416483126594E-3</v>
      </c>
      <c r="K416" s="72">
        <f t="shared" si="13"/>
        <v>8170</v>
      </c>
    </row>
    <row r="417" spans="1:11" ht="12.95" customHeight="1" x14ac:dyDescent="0.25">
      <c r="A417" s="636"/>
      <c r="B417" s="619" t="s">
        <v>195</v>
      </c>
      <c r="C417" s="620"/>
      <c r="D417" s="620"/>
      <c r="E417" s="621"/>
      <c r="F417" s="67">
        <v>0</v>
      </c>
      <c r="G417" s="67">
        <v>20000</v>
      </c>
      <c r="H417" s="67">
        <v>109</v>
      </c>
      <c r="I417" s="68">
        <v>0.54</v>
      </c>
      <c r="J417" s="68">
        <f t="shared" si="14"/>
        <v>3.650535960316098E-5</v>
      </c>
      <c r="K417" s="67">
        <f t="shared" ref="K417:K457" si="15">H417-G417/2</f>
        <v>-9891</v>
      </c>
    </row>
    <row r="418" spans="1:11" ht="12.95" customHeight="1" x14ac:dyDescent="0.25">
      <c r="A418" s="636"/>
      <c r="B418" s="622" t="s">
        <v>0</v>
      </c>
      <c r="C418" s="625" t="s">
        <v>51</v>
      </c>
      <c r="D418" s="626"/>
      <c r="E418" s="627"/>
      <c r="F418" s="69">
        <v>0</v>
      </c>
      <c r="G418" s="69">
        <v>20000</v>
      </c>
      <c r="H418" s="69">
        <v>109</v>
      </c>
      <c r="I418" s="70">
        <v>0.54</v>
      </c>
      <c r="J418" s="70">
        <f t="shared" ref="J418:J457" si="16">H418/$H$12%</f>
        <v>3.650535960316098E-5</v>
      </c>
      <c r="K418" s="69">
        <f t="shared" si="15"/>
        <v>-9891</v>
      </c>
    </row>
    <row r="419" spans="1:11" ht="33" customHeight="1" x14ac:dyDescent="0.25">
      <c r="A419" s="636"/>
      <c r="B419" s="623"/>
      <c r="C419" s="639" t="s">
        <v>0</v>
      </c>
      <c r="D419" s="617" t="s">
        <v>59</v>
      </c>
      <c r="E419" s="618"/>
      <c r="F419" s="72">
        <v>0</v>
      </c>
      <c r="G419" s="72">
        <v>0</v>
      </c>
      <c r="H419" s="72">
        <v>109</v>
      </c>
      <c r="I419" s="73">
        <v>0</v>
      </c>
      <c r="J419" s="73">
        <f t="shared" si="16"/>
        <v>3.650535960316098E-5</v>
      </c>
      <c r="K419" s="72">
        <f t="shared" si="15"/>
        <v>109</v>
      </c>
    </row>
    <row r="420" spans="1:11" ht="39.75" customHeight="1" x14ac:dyDescent="0.25">
      <c r="A420" s="641"/>
      <c r="B420" s="638"/>
      <c r="C420" s="640"/>
      <c r="D420" s="617" t="s">
        <v>139</v>
      </c>
      <c r="E420" s="618"/>
      <c r="F420" s="72">
        <v>0</v>
      </c>
      <c r="G420" s="72">
        <v>20000</v>
      </c>
      <c r="H420" s="72">
        <v>0</v>
      </c>
      <c r="I420" s="73">
        <v>0</v>
      </c>
      <c r="J420" s="73">
        <f t="shared" si="16"/>
        <v>0</v>
      </c>
      <c r="K420" s="72">
        <f t="shared" si="15"/>
        <v>-10000</v>
      </c>
    </row>
    <row r="421" spans="1:11" ht="20.25" customHeight="1" x14ac:dyDescent="0.25">
      <c r="A421" s="632" t="s">
        <v>196</v>
      </c>
      <c r="B421" s="633"/>
      <c r="C421" s="633"/>
      <c r="D421" s="633"/>
      <c r="E421" s="634"/>
      <c r="F421" s="64">
        <v>7233384</v>
      </c>
      <c r="G421" s="64">
        <v>8049262</v>
      </c>
      <c r="H421" s="64">
        <v>1475737</v>
      </c>
      <c r="I421" s="65">
        <v>18.329999999999998</v>
      </c>
      <c r="J421" s="65">
        <f t="shared" si="16"/>
        <v>0.49424137490541259</v>
      </c>
      <c r="K421" s="66">
        <f t="shared" si="15"/>
        <v>-2548894</v>
      </c>
    </row>
    <row r="422" spans="1:11" ht="12.95" customHeight="1" x14ac:dyDescent="0.25">
      <c r="A422" s="635" t="s">
        <v>0</v>
      </c>
      <c r="B422" s="619" t="s">
        <v>197</v>
      </c>
      <c r="C422" s="620"/>
      <c r="D422" s="620"/>
      <c r="E422" s="621"/>
      <c r="F422" s="67">
        <v>0</v>
      </c>
      <c r="G422" s="67">
        <v>0</v>
      </c>
      <c r="H422" s="67">
        <v>4039</v>
      </c>
      <c r="I422" s="68">
        <v>0</v>
      </c>
      <c r="J422" s="68">
        <f t="shared" si="16"/>
        <v>1.35270777465291E-3</v>
      </c>
      <c r="K422" s="67">
        <f t="shared" si="15"/>
        <v>4039</v>
      </c>
    </row>
    <row r="423" spans="1:11" ht="12.95" customHeight="1" x14ac:dyDescent="0.25">
      <c r="A423" s="636"/>
      <c r="B423" s="622" t="s">
        <v>0</v>
      </c>
      <c r="C423" s="625" t="s">
        <v>51</v>
      </c>
      <c r="D423" s="626"/>
      <c r="E423" s="627"/>
      <c r="F423" s="69">
        <v>0</v>
      </c>
      <c r="G423" s="69">
        <v>0</v>
      </c>
      <c r="H423" s="69">
        <v>4039</v>
      </c>
      <c r="I423" s="70">
        <v>0</v>
      </c>
      <c r="J423" s="70">
        <f t="shared" si="16"/>
        <v>1.35270777465291E-3</v>
      </c>
      <c r="K423" s="69">
        <f t="shared" si="15"/>
        <v>4039</v>
      </c>
    </row>
    <row r="424" spans="1:11" ht="48.75" customHeight="1" x14ac:dyDescent="0.25">
      <c r="A424" s="636"/>
      <c r="B424" s="638"/>
      <c r="C424" s="7" t="s">
        <v>0</v>
      </c>
      <c r="D424" s="617" t="s">
        <v>92</v>
      </c>
      <c r="E424" s="618"/>
      <c r="F424" s="72">
        <v>0</v>
      </c>
      <c r="G424" s="72">
        <v>0</v>
      </c>
      <c r="H424" s="72">
        <v>4039</v>
      </c>
      <c r="I424" s="73">
        <v>0</v>
      </c>
      <c r="J424" s="73">
        <f t="shared" si="16"/>
        <v>1.35270777465291E-3</v>
      </c>
      <c r="K424" s="72">
        <f t="shared" si="15"/>
        <v>4039</v>
      </c>
    </row>
    <row r="425" spans="1:11" ht="12.95" customHeight="1" x14ac:dyDescent="0.25">
      <c r="A425" s="636" t="s">
        <v>0</v>
      </c>
      <c r="B425" s="619" t="s">
        <v>198</v>
      </c>
      <c r="C425" s="620"/>
      <c r="D425" s="620"/>
      <c r="E425" s="621"/>
      <c r="F425" s="67">
        <v>3433146</v>
      </c>
      <c r="G425" s="67">
        <v>3895904</v>
      </c>
      <c r="H425" s="67">
        <v>174042</v>
      </c>
      <c r="I425" s="68">
        <v>4.47</v>
      </c>
      <c r="J425" s="68">
        <f t="shared" si="16"/>
        <v>5.8288677028012319E-2</v>
      </c>
      <c r="K425" s="67">
        <f t="shared" si="15"/>
        <v>-1773910</v>
      </c>
    </row>
    <row r="426" spans="1:11" ht="12.95" customHeight="1" x14ac:dyDescent="0.25">
      <c r="A426" s="636"/>
      <c r="B426" s="622" t="s">
        <v>0</v>
      </c>
      <c r="C426" s="625" t="s">
        <v>51</v>
      </c>
      <c r="D426" s="626"/>
      <c r="E426" s="627"/>
      <c r="F426" s="69">
        <v>0</v>
      </c>
      <c r="G426" s="69">
        <v>0</v>
      </c>
      <c r="H426" s="69">
        <v>170</v>
      </c>
      <c r="I426" s="70">
        <v>0</v>
      </c>
      <c r="J426" s="70">
        <f t="shared" si="16"/>
        <v>5.6934964518691431E-5</v>
      </c>
      <c r="K426" s="69">
        <f t="shared" si="15"/>
        <v>170</v>
      </c>
    </row>
    <row r="427" spans="1:11" ht="40.5" customHeight="1" x14ac:dyDescent="0.25">
      <c r="A427" s="636"/>
      <c r="B427" s="623"/>
      <c r="C427" s="639" t="s">
        <v>0</v>
      </c>
      <c r="D427" s="617" t="s">
        <v>98</v>
      </c>
      <c r="E427" s="618"/>
      <c r="F427" s="72">
        <v>0</v>
      </c>
      <c r="G427" s="72">
        <v>0</v>
      </c>
      <c r="H427" s="72">
        <v>59</v>
      </c>
      <c r="I427" s="73">
        <v>0</v>
      </c>
      <c r="J427" s="73">
        <f t="shared" si="16"/>
        <v>1.975978180354585E-5</v>
      </c>
      <c r="K427" s="72">
        <f t="shared" si="15"/>
        <v>59</v>
      </c>
    </row>
    <row r="428" spans="1:11" ht="55.5" customHeight="1" x14ac:dyDescent="0.25">
      <c r="A428" s="636"/>
      <c r="B428" s="623"/>
      <c r="C428" s="640"/>
      <c r="D428" s="617" t="s">
        <v>92</v>
      </c>
      <c r="E428" s="618"/>
      <c r="F428" s="72">
        <v>0</v>
      </c>
      <c r="G428" s="72">
        <v>0</v>
      </c>
      <c r="H428" s="72">
        <v>112</v>
      </c>
      <c r="I428" s="73">
        <v>0</v>
      </c>
      <c r="J428" s="73">
        <f t="shared" si="16"/>
        <v>3.7510094271137885E-5</v>
      </c>
      <c r="K428" s="72">
        <f t="shared" si="15"/>
        <v>112</v>
      </c>
    </row>
    <row r="429" spans="1:11" ht="12.95" customHeight="1" x14ac:dyDescent="0.25">
      <c r="A429" s="636"/>
      <c r="B429" s="623"/>
      <c r="C429" s="625" t="s">
        <v>60</v>
      </c>
      <c r="D429" s="626"/>
      <c r="E429" s="627"/>
      <c r="F429" s="69">
        <v>3433146</v>
      </c>
      <c r="G429" s="69">
        <v>3895904</v>
      </c>
      <c r="H429" s="69">
        <v>173872</v>
      </c>
      <c r="I429" s="70">
        <v>4.46</v>
      </c>
      <c r="J429" s="70">
        <f t="shared" si="16"/>
        <v>5.823174206349363E-2</v>
      </c>
      <c r="K429" s="69">
        <f t="shared" si="15"/>
        <v>-1774080</v>
      </c>
    </row>
    <row r="430" spans="1:11" ht="59.25" customHeight="1" x14ac:dyDescent="0.25">
      <c r="A430" s="636"/>
      <c r="B430" s="638"/>
      <c r="C430" s="7" t="s">
        <v>0</v>
      </c>
      <c r="D430" s="617" t="s">
        <v>199</v>
      </c>
      <c r="E430" s="618"/>
      <c r="F430" s="72">
        <v>3433146</v>
      </c>
      <c r="G430" s="72">
        <v>3895904</v>
      </c>
      <c r="H430" s="72">
        <v>173872</v>
      </c>
      <c r="I430" s="73">
        <v>4.46</v>
      </c>
      <c r="J430" s="73">
        <f t="shared" si="16"/>
        <v>5.823174206349363E-2</v>
      </c>
      <c r="K430" s="72">
        <f t="shared" si="15"/>
        <v>-1774080</v>
      </c>
    </row>
    <row r="431" spans="1:11" ht="12.95" customHeight="1" x14ac:dyDescent="0.25">
      <c r="A431" s="636"/>
      <c r="B431" s="619" t="s">
        <v>200</v>
      </c>
      <c r="C431" s="620"/>
      <c r="D431" s="620"/>
      <c r="E431" s="621"/>
      <c r="F431" s="67">
        <v>1658080</v>
      </c>
      <c r="G431" s="67">
        <v>1858080</v>
      </c>
      <c r="H431" s="67">
        <v>224940</v>
      </c>
      <c r="I431" s="68">
        <v>12.11</v>
      </c>
      <c r="J431" s="68">
        <f t="shared" si="16"/>
        <v>7.5335005404908534E-2</v>
      </c>
      <c r="K431" s="67">
        <f t="shared" si="15"/>
        <v>-704100</v>
      </c>
    </row>
    <row r="432" spans="1:11" ht="12.95" customHeight="1" x14ac:dyDescent="0.25">
      <c r="A432" s="636"/>
      <c r="B432" s="622" t="s">
        <v>0</v>
      </c>
      <c r="C432" s="625" t="s">
        <v>60</v>
      </c>
      <c r="D432" s="626"/>
      <c r="E432" s="627"/>
      <c r="F432" s="69">
        <v>1658080</v>
      </c>
      <c r="G432" s="69">
        <v>1858080</v>
      </c>
      <c r="H432" s="69">
        <v>224940</v>
      </c>
      <c r="I432" s="70">
        <v>12.11</v>
      </c>
      <c r="J432" s="70">
        <f t="shared" si="16"/>
        <v>7.5335005404908534E-2</v>
      </c>
      <c r="K432" s="69">
        <f t="shared" si="15"/>
        <v>-704100</v>
      </c>
    </row>
    <row r="433" spans="1:11" ht="39.75" customHeight="1" x14ac:dyDescent="0.25">
      <c r="A433" s="636"/>
      <c r="B433" s="623"/>
      <c r="C433" s="639" t="s">
        <v>0</v>
      </c>
      <c r="D433" s="617" t="s">
        <v>108</v>
      </c>
      <c r="E433" s="618"/>
      <c r="F433" s="72">
        <v>0</v>
      </c>
      <c r="G433" s="72">
        <v>200000</v>
      </c>
      <c r="H433" s="72">
        <v>200000</v>
      </c>
      <c r="I433" s="73">
        <v>100</v>
      </c>
      <c r="J433" s="73">
        <f t="shared" si="16"/>
        <v>6.6982311198460515E-2</v>
      </c>
      <c r="K433" s="72">
        <f t="shared" si="15"/>
        <v>100000</v>
      </c>
    </row>
    <row r="434" spans="1:11" ht="53.25" customHeight="1" x14ac:dyDescent="0.25">
      <c r="A434" s="636"/>
      <c r="B434" s="638"/>
      <c r="C434" s="640"/>
      <c r="D434" s="617" t="s">
        <v>199</v>
      </c>
      <c r="E434" s="618"/>
      <c r="F434" s="72">
        <v>1658080</v>
      </c>
      <c r="G434" s="72">
        <v>1658080</v>
      </c>
      <c r="H434" s="72">
        <v>24940</v>
      </c>
      <c r="I434" s="73">
        <v>1.5</v>
      </c>
      <c r="J434" s="73">
        <f t="shared" si="16"/>
        <v>8.3526942064480261E-3</v>
      </c>
      <c r="K434" s="72">
        <f t="shared" si="15"/>
        <v>-804100</v>
      </c>
    </row>
    <row r="435" spans="1:11" ht="12.95" customHeight="1" x14ac:dyDescent="0.25">
      <c r="A435" s="636"/>
      <c r="B435" s="619" t="s">
        <v>201</v>
      </c>
      <c r="C435" s="620"/>
      <c r="D435" s="620"/>
      <c r="E435" s="621"/>
      <c r="F435" s="67">
        <v>0</v>
      </c>
      <c r="G435" s="67">
        <v>0</v>
      </c>
      <c r="H435" s="67">
        <v>139513</v>
      </c>
      <c r="I435" s="68">
        <v>0</v>
      </c>
      <c r="J435" s="68">
        <f t="shared" si="16"/>
        <v>4.6724515911154105E-2</v>
      </c>
      <c r="K435" s="67">
        <f t="shared" si="15"/>
        <v>139513</v>
      </c>
    </row>
    <row r="436" spans="1:11" ht="12.95" customHeight="1" x14ac:dyDescent="0.25">
      <c r="A436" s="636"/>
      <c r="B436" s="622" t="s">
        <v>0</v>
      </c>
      <c r="C436" s="625" t="s">
        <v>51</v>
      </c>
      <c r="D436" s="626"/>
      <c r="E436" s="627"/>
      <c r="F436" s="69">
        <v>0</v>
      </c>
      <c r="G436" s="69">
        <v>0</v>
      </c>
      <c r="H436" s="69">
        <v>139513</v>
      </c>
      <c r="I436" s="70">
        <v>0</v>
      </c>
      <c r="J436" s="70">
        <f t="shared" si="16"/>
        <v>4.6724515911154105E-2</v>
      </c>
      <c r="K436" s="69">
        <f t="shared" si="15"/>
        <v>139513</v>
      </c>
    </row>
    <row r="437" spans="1:11" ht="52.5" customHeight="1" x14ac:dyDescent="0.25">
      <c r="A437" s="636"/>
      <c r="B437" s="638"/>
      <c r="C437" s="7" t="s">
        <v>0</v>
      </c>
      <c r="D437" s="617" t="s">
        <v>92</v>
      </c>
      <c r="E437" s="618"/>
      <c r="F437" s="72">
        <v>0</v>
      </c>
      <c r="G437" s="72">
        <v>0</v>
      </c>
      <c r="H437" s="72">
        <v>139513</v>
      </c>
      <c r="I437" s="73">
        <v>0</v>
      </c>
      <c r="J437" s="73">
        <f t="shared" si="16"/>
        <v>4.6724515911154105E-2</v>
      </c>
      <c r="K437" s="72">
        <f t="shared" si="15"/>
        <v>139513</v>
      </c>
    </row>
    <row r="438" spans="1:11" ht="12.95" customHeight="1" x14ac:dyDescent="0.25">
      <c r="A438" s="636"/>
      <c r="B438" s="619" t="s">
        <v>202</v>
      </c>
      <c r="C438" s="620"/>
      <c r="D438" s="620"/>
      <c r="E438" s="621"/>
      <c r="F438" s="67">
        <v>2142158</v>
      </c>
      <c r="G438" s="67">
        <v>2295278</v>
      </c>
      <c r="H438" s="67">
        <v>933202</v>
      </c>
      <c r="I438" s="68">
        <v>40.659999999999997</v>
      </c>
      <c r="J438" s="68">
        <f t="shared" si="16"/>
        <v>0.31254013387512875</v>
      </c>
      <c r="K438" s="67">
        <f t="shared" si="15"/>
        <v>-214437</v>
      </c>
    </row>
    <row r="439" spans="1:11" ht="12.95" customHeight="1" x14ac:dyDescent="0.25">
      <c r="A439" s="636"/>
      <c r="B439" s="622" t="s">
        <v>0</v>
      </c>
      <c r="C439" s="625" t="s">
        <v>51</v>
      </c>
      <c r="D439" s="626"/>
      <c r="E439" s="627"/>
      <c r="F439" s="69">
        <v>0</v>
      </c>
      <c r="G439" s="69">
        <v>0</v>
      </c>
      <c r="H439" s="69">
        <v>6462</v>
      </c>
      <c r="I439" s="70">
        <v>0</v>
      </c>
      <c r="J439" s="70">
        <f t="shared" si="16"/>
        <v>2.1641984748222592E-3</v>
      </c>
      <c r="K439" s="69">
        <f t="shared" si="15"/>
        <v>6462</v>
      </c>
    </row>
    <row r="440" spans="1:11" ht="42.75" customHeight="1" x14ac:dyDescent="0.25">
      <c r="A440" s="636"/>
      <c r="B440" s="623"/>
      <c r="C440" s="639" t="s">
        <v>0</v>
      </c>
      <c r="D440" s="617" t="s">
        <v>98</v>
      </c>
      <c r="E440" s="618"/>
      <c r="F440" s="72">
        <v>0</v>
      </c>
      <c r="G440" s="72">
        <v>0</v>
      </c>
      <c r="H440" s="72">
        <v>83</v>
      </c>
      <c r="I440" s="73">
        <v>0</v>
      </c>
      <c r="J440" s="73">
        <f t="shared" si="16"/>
        <v>2.7797659147361111E-5</v>
      </c>
      <c r="K440" s="72">
        <f t="shared" si="15"/>
        <v>83</v>
      </c>
    </row>
    <row r="441" spans="1:11" ht="58.5" customHeight="1" x14ac:dyDescent="0.25">
      <c r="A441" s="636"/>
      <c r="B441" s="623"/>
      <c r="C441" s="640"/>
      <c r="D441" s="617" t="s">
        <v>92</v>
      </c>
      <c r="E441" s="618"/>
      <c r="F441" s="72">
        <v>0</v>
      </c>
      <c r="G441" s="72">
        <v>0</v>
      </c>
      <c r="H441" s="72">
        <v>6379</v>
      </c>
      <c r="I441" s="73">
        <v>0</v>
      </c>
      <c r="J441" s="73">
        <f t="shared" si="16"/>
        <v>2.136400815674898E-3</v>
      </c>
      <c r="K441" s="72">
        <f t="shared" si="15"/>
        <v>6379</v>
      </c>
    </row>
    <row r="442" spans="1:11" ht="12.95" customHeight="1" x14ac:dyDescent="0.25">
      <c r="A442" s="636"/>
      <c r="B442" s="623"/>
      <c r="C442" s="625" t="s">
        <v>60</v>
      </c>
      <c r="D442" s="626"/>
      <c r="E442" s="627"/>
      <c r="F442" s="69">
        <v>2142158</v>
      </c>
      <c r="G442" s="69">
        <v>2295278</v>
      </c>
      <c r="H442" s="69">
        <v>926741</v>
      </c>
      <c r="I442" s="70">
        <v>40.380000000000003</v>
      </c>
      <c r="J442" s="70">
        <f t="shared" si="16"/>
        <v>0.31037627031186243</v>
      </c>
      <c r="K442" s="69">
        <f t="shared" si="15"/>
        <v>-220898</v>
      </c>
    </row>
    <row r="443" spans="1:11" ht="61.5" customHeight="1" x14ac:dyDescent="0.25">
      <c r="A443" s="641"/>
      <c r="B443" s="638"/>
      <c r="C443" s="85" t="s">
        <v>0</v>
      </c>
      <c r="D443" s="617" t="s">
        <v>199</v>
      </c>
      <c r="E443" s="618"/>
      <c r="F443" s="72">
        <v>2142158</v>
      </c>
      <c r="G443" s="72">
        <v>2295278</v>
      </c>
      <c r="H443" s="72">
        <v>926741</v>
      </c>
      <c r="I443" s="73">
        <v>40.380000000000003</v>
      </c>
      <c r="J443" s="73">
        <f t="shared" si="16"/>
        <v>0.31037627031186243</v>
      </c>
      <c r="K443" s="72">
        <f t="shared" si="15"/>
        <v>-220898</v>
      </c>
    </row>
    <row r="444" spans="1:11" ht="31.5" customHeight="1" x14ac:dyDescent="0.25">
      <c r="A444" s="632" t="s">
        <v>203</v>
      </c>
      <c r="B444" s="633"/>
      <c r="C444" s="633"/>
      <c r="D444" s="633"/>
      <c r="E444" s="634"/>
      <c r="F444" s="64">
        <v>300000</v>
      </c>
      <c r="G444" s="64">
        <v>300000</v>
      </c>
      <c r="H444" s="64">
        <v>178495</v>
      </c>
      <c r="I444" s="65">
        <v>59.5</v>
      </c>
      <c r="J444" s="65">
        <f t="shared" si="16"/>
        <v>5.9780038186846046E-2</v>
      </c>
      <c r="K444" s="66">
        <f t="shared" si="15"/>
        <v>28495</v>
      </c>
    </row>
    <row r="445" spans="1:11" ht="12.95" customHeight="1" x14ac:dyDescent="0.25">
      <c r="A445" s="635" t="s">
        <v>0</v>
      </c>
      <c r="B445" s="619" t="s">
        <v>204</v>
      </c>
      <c r="C445" s="620"/>
      <c r="D445" s="620"/>
      <c r="E445" s="621"/>
      <c r="F445" s="67">
        <v>300000</v>
      </c>
      <c r="G445" s="67">
        <v>300000</v>
      </c>
      <c r="H445" s="67">
        <v>178495</v>
      </c>
      <c r="I445" s="68">
        <v>59.5</v>
      </c>
      <c r="J445" s="68">
        <f t="shared" si="16"/>
        <v>5.9780038186846046E-2</v>
      </c>
      <c r="K445" s="67">
        <f t="shared" si="15"/>
        <v>28495</v>
      </c>
    </row>
    <row r="446" spans="1:11" ht="12.95" customHeight="1" x14ac:dyDescent="0.25">
      <c r="A446" s="636"/>
      <c r="B446" s="7" t="s">
        <v>0</v>
      </c>
      <c r="C446" s="625" t="s">
        <v>51</v>
      </c>
      <c r="D446" s="626"/>
      <c r="E446" s="627"/>
      <c r="F446" s="69">
        <v>300000</v>
      </c>
      <c r="G446" s="69">
        <v>300000</v>
      </c>
      <c r="H446" s="69">
        <v>178495</v>
      </c>
      <c r="I446" s="70">
        <v>59.5</v>
      </c>
      <c r="J446" s="70">
        <f t="shared" si="16"/>
        <v>5.9780038186846046E-2</v>
      </c>
      <c r="K446" s="69">
        <f t="shared" si="15"/>
        <v>28495</v>
      </c>
    </row>
    <row r="447" spans="1:11" ht="12.95" customHeight="1" x14ac:dyDescent="0.25">
      <c r="A447" s="636" t="s">
        <v>0</v>
      </c>
      <c r="B447" s="623"/>
      <c r="C447" s="628"/>
      <c r="D447" s="617" t="s">
        <v>54</v>
      </c>
      <c r="E447" s="618"/>
      <c r="F447" s="72">
        <v>0</v>
      </c>
      <c r="G447" s="72">
        <v>0</v>
      </c>
      <c r="H447" s="72">
        <v>1599</v>
      </c>
      <c r="I447" s="73">
        <v>0</v>
      </c>
      <c r="J447" s="73">
        <f t="shared" si="16"/>
        <v>5.3552357803169173E-4</v>
      </c>
      <c r="K447" s="72">
        <f t="shared" si="15"/>
        <v>1599</v>
      </c>
    </row>
    <row r="448" spans="1:11" ht="12.95" customHeight="1" x14ac:dyDescent="0.25">
      <c r="A448" s="636"/>
      <c r="B448" s="623"/>
      <c r="C448" s="628"/>
      <c r="D448" s="617" t="s">
        <v>55</v>
      </c>
      <c r="E448" s="618"/>
      <c r="F448" s="72">
        <v>0</v>
      </c>
      <c r="G448" s="72">
        <v>0</v>
      </c>
      <c r="H448" s="72">
        <v>1896</v>
      </c>
      <c r="I448" s="73">
        <v>0</v>
      </c>
      <c r="J448" s="73">
        <f t="shared" si="16"/>
        <v>6.3499231016140559E-4</v>
      </c>
      <c r="K448" s="72">
        <f t="shared" si="15"/>
        <v>1896</v>
      </c>
    </row>
    <row r="449" spans="1:11" ht="12.95" customHeight="1" x14ac:dyDescent="0.25">
      <c r="A449" s="637"/>
      <c r="B449" s="624"/>
      <c r="C449" s="629"/>
      <c r="D449" s="617" t="s">
        <v>129</v>
      </c>
      <c r="E449" s="618"/>
      <c r="F449" s="72">
        <v>300000</v>
      </c>
      <c r="G449" s="72">
        <v>300000</v>
      </c>
      <c r="H449" s="72">
        <v>175000</v>
      </c>
      <c r="I449" s="73">
        <v>58.33</v>
      </c>
      <c r="J449" s="73">
        <f t="shared" si="16"/>
        <v>5.8609522298652947E-2</v>
      </c>
      <c r="K449" s="72">
        <f t="shared" si="15"/>
        <v>25000</v>
      </c>
    </row>
    <row r="450" spans="1:11" ht="20.25" customHeight="1" x14ac:dyDescent="0.25">
      <c r="A450" s="632" t="s">
        <v>205</v>
      </c>
      <c r="B450" s="633"/>
      <c r="C450" s="633"/>
      <c r="D450" s="633"/>
      <c r="E450" s="634"/>
      <c r="F450" s="64">
        <v>0</v>
      </c>
      <c r="G450" s="64">
        <v>95000</v>
      </c>
      <c r="H450" s="64">
        <v>5000</v>
      </c>
      <c r="I450" s="65">
        <v>5.26</v>
      </c>
      <c r="J450" s="65">
        <f t="shared" si="16"/>
        <v>1.6745577799615128E-3</v>
      </c>
      <c r="K450" s="66">
        <f t="shared" si="15"/>
        <v>-42500</v>
      </c>
    </row>
    <row r="451" spans="1:11" ht="12.95" customHeight="1" x14ac:dyDescent="0.25">
      <c r="A451" s="635" t="s">
        <v>0</v>
      </c>
      <c r="B451" s="619" t="s">
        <v>206</v>
      </c>
      <c r="C451" s="620"/>
      <c r="D451" s="620"/>
      <c r="E451" s="621"/>
      <c r="F451" s="67">
        <v>0</v>
      </c>
      <c r="G451" s="67">
        <v>0</v>
      </c>
      <c r="H451" s="67">
        <v>5000</v>
      </c>
      <c r="I451" s="68">
        <v>0</v>
      </c>
      <c r="J451" s="68">
        <f t="shared" si="16"/>
        <v>1.6745577799615128E-3</v>
      </c>
      <c r="K451" s="67">
        <f t="shared" si="15"/>
        <v>5000</v>
      </c>
    </row>
    <row r="452" spans="1:11" ht="12.95" customHeight="1" x14ac:dyDescent="0.25">
      <c r="A452" s="636"/>
      <c r="B452" s="622" t="s">
        <v>0</v>
      </c>
      <c r="C452" s="625" t="s">
        <v>51</v>
      </c>
      <c r="D452" s="626"/>
      <c r="E452" s="627"/>
      <c r="F452" s="69">
        <v>0</v>
      </c>
      <c r="G452" s="69">
        <v>0</v>
      </c>
      <c r="H452" s="69">
        <v>5000</v>
      </c>
      <c r="I452" s="70">
        <v>0</v>
      </c>
      <c r="J452" s="70">
        <f t="shared" si="16"/>
        <v>1.6745577799615128E-3</v>
      </c>
      <c r="K452" s="69">
        <f t="shared" si="15"/>
        <v>5000</v>
      </c>
    </row>
    <row r="453" spans="1:11" ht="56.25" customHeight="1" x14ac:dyDescent="0.25">
      <c r="A453" s="636"/>
      <c r="B453" s="638"/>
      <c r="C453" s="84"/>
      <c r="D453" s="617" t="s">
        <v>92</v>
      </c>
      <c r="E453" s="618"/>
      <c r="F453" s="72">
        <v>0</v>
      </c>
      <c r="G453" s="72">
        <v>0</v>
      </c>
      <c r="H453" s="72">
        <v>5000</v>
      </c>
      <c r="I453" s="73">
        <v>0</v>
      </c>
      <c r="J453" s="73">
        <f t="shared" si="16"/>
        <v>1.6745577799615128E-3</v>
      </c>
      <c r="K453" s="72">
        <f t="shared" si="15"/>
        <v>5000</v>
      </c>
    </row>
    <row r="454" spans="1:11" ht="12.95" customHeight="1" x14ac:dyDescent="0.25">
      <c r="A454" s="636"/>
      <c r="B454" s="619" t="s">
        <v>207</v>
      </c>
      <c r="C454" s="620"/>
      <c r="D454" s="620"/>
      <c r="E454" s="621"/>
      <c r="F454" s="67">
        <v>0</v>
      </c>
      <c r="G454" s="67">
        <v>95000</v>
      </c>
      <c r="H454" s="67">
        <v>0</v>
      </c>
      <c r="I454" s="68">
        <v>0</v>
      </c>
      <c r="J454" s="68">
        <f t="shared" si="16"/>
        <v>0</v>
      </c>
      <c r="K454" s="67">
        <f t="shared" si="15"/>
        <v>-47500</v>
      </c>
    </row>
    <row r="455" spans="1:11" ht="12.95" customHeight="1" x14ac:dyDescent="0.25">
      <c r="A455" s="636"/>
      <c r="B455" s="622" t="s">
        <v>0</v>
      </c>
      <c r="C455" s="625" t="s">
        <v>51</v>
      </c>
      <c r="D455" s="626"/>
      <c r="E455" s="627"/>
      <c r="F455" s="69">
        <v>0</v>
      </c>
      <c r="G455" s="69">
        <v>95000</v>
      </c>
      <c r="H455" s="69">
        <v>0</v>
      </c>
      <c r="I455" s="70">
        <v>0</v>
      </c>
      <c r="J455" s="70">
        <f t="shared" si="16"/>
        <v>0</v>
      </c>
      <c r="K455" s="69">
        <f t="shared" si="15"/>
        <v>-47500</v>
      </c>
    </row>
    <row r="456" spans="1:11" ht="43.5" customHeight="1" x14ac:dyDescent="0.25">
      <c r="A456" s="636"/>
      <c r="B456" s="623"/>
      <c r="C456" s="628"/>
      <c r="D456" s="617" t="s">
        <v>87</v>
      </c>
      <c r="E456" s="618"/>
      <c r="F456" s="72">
        <v>0</v>
      </c>
      <c r="G456" s="72">
        <v>85000</v>
      </c>
      <c r="H456" s="72">
        <v>0</v>
      </c>
      <c r="I456" s="73">
        <v>0</v>
      </c>
      <c r="J456" s="73">
        <f t="shared" si="16"/>
        <v>0</v>
      </c>
      <c r="K456" s="72">
        <f t="shared" si="15"/>
        <v>-42500</v>
      </c>
    </row>
    <row r="457" spans="1:11" ht="43.5" customHeight="1" x14ac:dyDescent="0.25">
      <c r="A457" s="637"/>
      <c r="B457" s="624"/>
      <c r="C457" s="629"/>
      <c r="D457" s="630" t="s">
        <v>88</v>
      </c>
      <c r="E457" s="631"/>
      <c r="F457" s="78">
        <v>0</v>
      </c>
      <c r="G457" s="78">
        <v>10000</v>
      </c>
      <c r="H457" s="78">
        <v>0</v>
      </c>
      <c r="I457" s="79">
        <v>0</v>
      </c>
      <c r="J457" s="79">
        <f t="shared" si="16"/>
        <v>0</v>
      </c>
      <c r="K457" s="78">
        <f t="shared" si="15"/>
        <v>-5000</v>
      </c>
    </row>
    <row r="458" spans="1:11" ht="127.5" customHeight="1" x14ac:dyDescent="0.25">
      <c r="A458" s="616" t="s">
        <v>0</v>
      </c>
      <c r="B458" s="616"/>
      <c r="C458" s="616"/>
      <c r="D458" s="616"/>
      <c r="E458" s="616"/>
      <c r="F458" s="616"/>
      <c r="G458" s="616"/>
      <c r="H458" s="616"/>
      <c r="I458" s="616"/>
      <c r="J458" s="80"/>
    </row>
  </sheetData>
  <mergeCells count="593">
    <mergeCell ref="A12:E12"/>
    <mergeCell ref="D14:E14"/>
    <mergeCell ref="D20:E20"/>
    <mergeCell ref="D24:E24"/>
    <mergeCell ref="D25:E25"/>
    <mergeCell ref="D26:E26"/>
    <mergeCell ref="A1:K1"/>
    <mergeCell ref="J3:K3"/>
    <mergeCell ref="A5:K5"/>
    <mergeCell ref="A6:K6"/>
    <mergeCell ref="A10:D10"/>
    <mergeCell ref="A11:D11"/>
    <mergeCell ref="D33:E33"/>
    <mergeCell ref="D36:E36"/>
    <mergeCell ref="D37:E37"/>
    <mergeCell ref="D38:E38"/>
    <mergeCell ref="D39:E39"/>
    <mergeCell ref="D40:E40"/>
    <mergeCell ref="D27:E27"/>
    <mergeCell ref="D28:E28"/>
    <mergeCell ref="D29:E29"/>
    <mergeCell ref="D30:E30"/>
    <mergeCell ref="D31:E31"/>
    <mergeCell ref="D32:E32"/>
    <mergeCell ref="D41:E41"/>
    <mergeCell ref="D42:E42"/>
    <mergeCell ref="D43:E43"/>
    <mergeCell ref="D44:E44"/>
    <mergeCell ref="A51:E51"/>
    <mergeCell ref="B52:E52"/>
    <mergeCell ref="B53:B57"/>
    <mergeCell ref="C53:E53"/>
    <mergeCell ref="C54:C57"/>
    <mergeCell ref="D54:E54"/>
    <mergeCell ref="D55:E55"/>
    <mergeCell ref="D56:E56"/>
    <mergeCell ref="D57:E57"/>
    <mergeCell ref="B58:E58"/>
    <mergeCell ref="C59:E59"/>
    <mergeCell ref="C60:C64"/>
    <mergeCell ref="D60:E60"/>
    <mergeCell ref="D61:E61"/>
    <mergeCell ref="D62:E62"/>
    <mergeCell ref="D63:E63"/>
    <mergeCell ref="D64:E64"/>
    <mergeCell ref="C65:E65"/>
    <mergeCell ref="D66:E66"/>
    <mergeCell ref="A67:C73"/>
    <mergeCell ref="D67:E67"/>
    <mergeCell ref="D68:E68"/>
    <mergeCell ref="D69:E69"/>
    <mergeCell ref="D70:E70"/>
    <mergeCell ref="D71:E71"/>
    <mergeCell ref="D72:E72"/>
    <mergeCell ref="D73:E73"/>
    <mergeCell ref="A88:C88"/>
    <mergeCell ref="D88:E88"/>
    <mergeCell ref="D78:E78"/>
    <mergeCell ref="D79:E79"/>
    <mergeCell ref="D80:E80"/>
    <mergeCell ref="D81:E81"/>
    <mergeCell ref="D82:E82"/>
    <mergeCell ref="D83:E83"/>
    <mergeCell ref="C95:E95"/>
    <mergeCell ref="A74:A87"/>
    <mergeCell ref="B74:E74"/>
    <mergeCell ref="B75:B87"/>
    <mergeCell ref="C75:E75"/>
    <mergeCell ref="C76:C85"/>
    <mergeCell ref="D76:E76"/>
    <mergeCell ref="D77:E77"/>
    <mergeCell ref="D84:E84"/>
    <mergeCell ref="D85:E85"/>
    <mergeCell ref="C86:E86"/>
    <mergeCell ref="D87:E87"/>
    <mergeCell ref="D96:E96"/>
    <mergeCell ref="B97:E97"/>
    <mergeCell ref="B98:B99"/>
    <mergeCell ref="C98:E98"/>
    <mergeCell ref="D99:E99"/>
    <mergeCell ref="A89:A99"/>
    <mergeCell ref="B89:E89"/>
    <mergeCell ref="B90:B93"/>
    <mergeCell ref="C90:E90"/>
    <mergeCell ref="C91:C93"/>
    <mergeCell ref="D91:E91"/>
    <mergeCell ref="D92:E92"/>
    <mergeCell ref="D93:E93"/>
    <mergeCell ref="B94:E94"/>
    <mergeCell ref="B95:B96"/>
    <mergeCell ref="A100:E100"/>
    <mergeCell ref="A101:A106"/>
    <mergeCell ref="B101:E101"/>
    <mergeCell ref="B102:B106"/>
    <mergeCell ref="C102:E102"/>
    <mergeCell ref="C103:C106"/>
    <mergeCell ref="D103:E103"/>
    <mergeCell ref="D104:E104"/>
    <mergeCell ref="D105:E105"/>
    <mergeCell ref="D106:E106"/>
    <mergeCell ref="A107:E107"/>
    <mergeCell ref="A108:A118"/>
    <mergeCell ref="B108:E108"/>
    <mergeCell ref="B109:B114"/>
    <mergeCell ref="C109:E109"/>
    <mergeCell ref="C110:C114"/>
    <mergeCell ref="B116:B118"/>
    <mergeCell ref="C116:E116"/>
    <mergeCell ref="C117:C118"/>
    <mergeCell ref="D117:E117"/>
    <mergeCell ref="D118:E118"/>
    <mergeCell ref="D110:E110"/>
    <mergeCell ref="D111:E111"/>
    <mergeCell ref="D112:E112"/>
    <mergeCell ref="D113:E113"/>
    <mergeCell ref="D114:E114"/>
    <mergeCell ref="B115:E115"/>
    <mergeCell ref="C144:E144"/>
    <mergeCell ref="A119:E119"/>
    <mergeCell ref="A120:A124"/>
    <mergeCell ref="B120:E120"/>
    <mergeCell ref="B121:B124"/>
    <mergeCell ref="C121:E121"/>
    <mergeCell ref="C122:C124"/>
    <mergeCell ref="D122:E122"/>
    <mergeCell ref="D123:E123"/>
    <mergeCell ref="D124:E124"/>
    <mergeCell ref="A125:C125"/>
    <mergeCell ref="D125:E125"/>
    <mergeCell ref="A126:B130"/>
    <mergeCell ref="C126:E126"/>
    <mergeCell ref="C127:C130"/>
    <mergeCell ref="D127:E127"/>
    <mergeCell ref="D128:E128"/>
    <mergeCell ref="D129:E129"/>
    <mergeCell ref="D130:E130"/>
    <mergeCell ref="A145:C149"/>
    <mergeCell ref="D145:E145"/>
    <mergeCell ref="D146:E146"/>
    <mergeCell ref="D147:E147"/>
    <mergeCell ref="D148:E148"/>
    <mergeCell ref="D149:E149"/>
    <mergeCell ref="C137:E137"/>
    <mergeCell ref="C138:C143"/>
    <mergeCell ref="D138:E138"/>
    <mergeCell ref="D139:E139"/>
    <mergeCell ref="D140:E140"/>
    <mergeCell ref="D141:E141"/>
    <mergeCell ref="D142:E142"/>
    <mergeCell ref="D143:E143"/>
    <mergeCell ref="A131:A144"/>
    <mergeCell ref="B131:E131"/>
    <mergeCell ref="B132:B135"/>
    <mergeCell ref="C132:E132"/>
    <mergeCell ref="C133:C135"/>
    <mergeCell ref="D133:E133"/>
    <mergeCell ref="D134:E134"/>
    <mergeCell ref="D135:E135"/>
    <mergeCell ref="B136:E136"/>
    <mergeCell ref="B137:B144"/>
    <mergeCell ref="D156:E156"/>
    <mergeCell ref="D157:E157"/>
    <mergeCell ref="D158:E158"/>
    <mergeCell ref="D159:E159"/>
    <mergeCell ref="D160:E160"/>
    <mergeCell ref="D161:E161"/>
    <mergeCell ref="A150:A162"/>
    <mergeCell ref="B150:E150"/>
    <mergeCell ref="B151:B152"/>
    <mergeCell ref="C151:E151"/>
    <mergeCell ref="D152:E152"/>
    <mergeCell ref="B153:E153"/>
    <mergeCell ref="B154:B162"/>
    <mergeCell ref="C154:E154"/>
    <mergeCell ref="C155:C162"/>
    <mergeCell ref="D155:E155"/>
    <mergeCell ref="D162:E162"/>
    <mergeCell ref="A163:E163"/>
    <mergeCell ref="A164:A168"/>
    <mergeCell ref="B164:E164"/>
    <mergeCell ref="B165:B168"/>
    <mergeCell ref="C165:E165"/>
    <mergeCell ref="C166:C168"/>
    <mergeCell ref="D166:E166"/>
    <mergeCell ref="D167:E167"/>
    <mergeCell ref="D168:E168"/>
    <mergeCell ref="A169:E169"/>
    <mergeCell ref="A170:A177"/>
    <mergeCell ref="B170:E170"/>
    <mergeCell ref="B171:B177"/>
    <mergeCell ref="C171:E171"/>
    <mergeCell ref="C172:C175"/>
    <mergeCell ref="D172:E172"/>
    <mergeCell ref="D173:E173"/>
    <mergeCell ref="D174:E174"/>
    <mergeCell ref="D175:E175"/>
    <mergeCell ref="C176:E176"/>
    <mergeCell ref="D177:E177"/>
    <mergeCell ref="A178:E178"/>
    <mergeCell ref="A179:A195"/>
    <mergeCell ref="B179:E179"/>
    <mergeCell ref="B180:B183"/>
    <mergeCell ref="C180:E180"/>
    <mergeCell ref="C181:C183"/>
    <mergeCell ref="D181:E181"/>
    <mergeCell ref="D182:E182"/>
    <mergeCell ref="B188:E188"/>
    <mergeCell ref="B189:B193"/>
    <mergeCell ref="C189:E189"/>
    <mergeCell ref="C190:C193"/>
    <mergeCell ref="D190:E190"/>
    <mergeCell ref="D191:E191"/>
    <mergeCell ref="D192:E192"/>
    <mergeCell ref="D193:E193"/>
    <mergeCell ref="D183:E183"/>
    <mergeCell ref="B184:E184"/>
    <mergeCell ref="B185:B187"/>
    <mergeCell ref="C185:E185"/>
    <mergeCell ref="C186:C187"/>
    <mergeCell ref="D186:E186"/>
    <mergeCell ref="D187:E187"/>
    <mergeCell ref="D200:E200"/>
    <mergeCell ref="D201:E201"/>
    <mergeCell ref="D202:E202"/>
    <mergeCell ref="B203:E203"/>
    <mergeCell ref="B204:B205"/>
    <mergeCell ref="C204:E204"/>
    <mergeCell ref="D205:E205"/>
    <mergeCell ref="B194:E194"/>
    <mergeCell ref="C195:E195"/>
    <mergeCell ref="A196:C196"/>
    <mergeCell ref="D196:E196"/>
    <mergeCell ref="A197:E197"/>
    <mergeCell ref="B198:E198"/>
    <mergeCell ref="B199:B202"/>
    <mergeCell ref="C199:E199"/>
    <mergeCell ref="C200:C202"/>
    <mergeCell ref="B206:E206"/>
    <mergeCell ref="B207:B217"/>
    <mergeCell ref="C207:E207"/>
    <mergeCell ref="C208:C215"/>
    <mergeCell ref="D208:E208"/>
    <mergeCell ref="D209:E209"/>
    <mergeCell ref="D210:E210"/>
    <mergeCell ref="D211:E211"/>
    <mergeCell ref="D212:E212"/>
    <mergeCell ref="D213:E213"/>
    <mergeCell ref="B222:E222"/>
    <mergeCell ref="A223:B226"/>
    <mergeCell ref="C223:E223"/>
    <mergeCell ref="C224:C226"/>
    <mergeCell ref="D224:E224"/>
    <mergeCell ref="D225:E225"/>
    <mergeCell ref="D226:E226"/>
    <mergeCell ref="D214:E214"/>
    <mergeCell ref="D215:E215"/>
    <mergeCell ref="C216:E216"/>
    <mergeCell ref="D217:E217"/>
    <mergeCell ref="B218:E218"/>
    <mergeCell ref="B219:B221"/>
    <mergeCell ref="C219:E219"/>
    <mergeCell ref="C220:C221"/>
    <mergeCell ref="D220:E220"/>
    <mergeCell ref="D221:E221"/>
    <mergeCell ref="A238:E238"/>
    <mergeCell ref="A239:A241"/>
    <mergeCell ref="B239:E239"/>
    <mergeCell ref="B240:B241"/>
    <mergeCell ref="C240:E240"/>
    <mergeCell ref="D241:E241"/>
    <mergeCell ref="C233:C237"/>
    <mergeCell ref="D233:E233"/>
    <mergeCell ref="D234:E234"/>
    <mergeCell ref="D235:E235"/>
    <mergeCell ref="D236:E236"/>
    <mergeCell ref="D237:E237"/>
    <mergeCell ref="A227:A237"/>
    <mergeCell ref="B227:E227"/>
    <mergeCell ref="B228:B230"/>
    <mergeCell ref="C228:E228"/>
    <mergeCell ref="C229:C230"/>
    <mergeCell ref="D229:E229"/>
    <mergeCell ref="D230:E230"/>
    <mergeCell ref="B231:E231"/>
    <mergeCell ref="B232:B237"/>
    <mergeCell ref="C232:E232"/>
    <mergeCell ref="A249:A252"/>
    <mergeCell ref="B249:E249"/>
    <mergeCell ref="B250:B252"/>
    <mergeCell ref="C250:E250"/>
    <mergeCell ref="C251:C252"/>
    <mergeCell ref="D251:E251"/>
    <mergeCell ref="D252:E252"/>
    <mergeCell ref="A242:E242"/>
    <mergeCell ref="A243:A248"/>
    <mergeCell ref="B243:E243"/>
    <mergeCell ref="B244:B248"/>
    <mergeCell ref="C244:E244"/>
    <mergeCell ref="C245:C248"/>
    <mergeCell ref="D245:E245"/>
    <mergeCell ref="D246:E246"/>
    <mergeCell ref="D247:E247"/>
    <mergeCell ref="D248:E248"/>
    <mergeCell ref="A253:E253"/>
    <mergeCell ref="B254:E254"/>
    <mergeCell ref="B255:B256"/>
    <mergeCell ref="C255:E255"/>
    <mergeCell ref="D256:E256"/>
    <mergeCell ref="B257:E257"/>
    <mergeCell ref="B258:B259"/>
    <mergeCell ref="C258:E258"/>
    <mergeCell ref="D259:E259"/>
    <mergeCell ref="B260:E260"/>
    <mergeCell ref="B261:B262"/>
    <mergeCell ref="C261:E261"/>
    <mergeCell ref="D262:E262"/>
    <mergeCell ref="B263:E263"/>
    <mergeCell ref="B264:B266"/>
    <mergeCell ref="C264:E264"/>
    <mergeCell ref="C265:C266"/>
    <mergeCell ref="D265:E265"/>
    <mergeCell ref="D266:E266"/>
    <mergeCell ref="B267:E267"/>
    <mergeCell ref="B268:B269"/>
    <mergeCell ref="C268:E268"/>
    <mergeCell ref="D269:E269"/>
    <mergeCell ref="B270:E270"/>
    <mergeCell ref="B271:B274"/>
    <mergeCell ref="C271:E271"/>
    <mergeCell ref="C272:C274"/>
    <mergeCell ref="D272:E272"/>
    <mergeCell ref="D273:E273"/>
    <mergeCell ref="D274:E274"/>
    <mergeCell ref="A275:C275"/>
    <mergeCell ref="D275:E275"/>
    <mergeCell ref="A276:B280"/>
    <mergeCell ref="C276:E276"/>
    <mergeCell ref="C277:C280"/>
    <mergeCell ref="D277:E277"/>
    <mergeCell ref="D278:E278"/>
    <mergeCell ref="D279:E279"/>
    <mergeCell ref="D280:E280"/>
    <mergeCell ref="D288:E288"/>
    <mergeCell ref="A289:E289"/>
    <mergeCell ref="B299:B300"/>
    <mergeCell ref="C299:E299"/>
    <mergeCell ref="B290:E290"/>
    <mergeCell ref="A291:B293"/>
    <mergeCell ref="C291:E291"/>
    <mergeCell ref="C292:C293"/>
    <mergeCell ref="D292:E292"/>
    <mergeCell ref="D293:E293"/>
    <mergeCell ref="A281:A288"/>
    <mergeCell ref="B281:E281"/>
    <mergeCell ref="B282:B288"/>
    <mergeCell ref="C282:E282"/>
    <mergeCell ref="C283:C288"/>
    <mergeCell ref="D283:E283"/>
    <mergeCell ref="D284:E284"/>
    <mergeCell ref="D285:E285"/>
    <mergeCell ref="D286:E286"/>
    <mergeCell ref="D287:E287"/>
    <mergeCell ref="B301:E301"/>
    <mergeCell ref="B302:B307"/>
    <mergeCell ref="C302:E302"/>
    <mergeCell ref="C303:C305"/>
    <mergeCell ref="D303:E303"/>
    <mergeCell ref="D304:E304"/>
    <mergeCell ref="D305:E305"/>
    <mergeCell ref="C306:E306"/>
    <mergeCell ref="D307:E307"/>
    <mergeCell ref="B314:E314"/>
    <mergeCell ref="B315:B319"/>
    <mergeCell ref="C315:E315"/>
    <mergeCell ref="C316:C319"/>
    <mergeCell ref="D316:E316"/>
    <mergeCell ref="D317:E317"/>
    <mergeCell ref="D318:E318"/>
    <mergeCell ref="D319:E319"/>
    <mergeCell ref="B294:E294"/>
    <mergeCell ref="B295:B297"/>
    <mergeCell ref="C295:E295"/>
    <mergeCell ref="C296:C297"/>
    <mergeCell ref="D296:E296"/>
    <mergeCell ref="D297:E297"/>
    <mergeCell ref="B298:E298"/>
    <mergeCell ref="B308:E308"/>
    <mergeCell ref="B309:B313"/>
    <mergeCell ref="C309:E309"/>
    <mergeCell ref="C310:C311"/>
    <mergeCell ref="D310:E310"/>
    <mergeCell ref="D311:E311"/>
    <mergeCell ref="C312:E312"/>
    <mergeCell ref="D313:E313"/>
    <mergeCell ref="D300:E300"/>
    <mergeCell ref="C335:C336"/>
    <mergeCell ref="D335:E335"/>
    <mergeCell ref="D336:E336"/>
    <mergeCell ref="A320:E320"/>
    <mergeCell ref="A321:A323"/>
    <mergeCell ref="B321:E321"/>
    <mergeCell ref="B322:B323"/>
    <mergeCell ref="C322:E322"/>
    <mergeCell ref="D323:E323"/>
    <mergeCell ref="B340:E340"/>
    <mergeCell ref="B341:B342"/>
    <mergeCell ref="C341:E341"/>
    <mergeCell ref="D342:E342"/>
    <mergeCell ref="A324:C325"/>
    <mergeCell ref="D324:E324"/>
    <mergeCell ref="D325:E325"/>
    <mergeCell ref="A326:E326"/>
    <mergeCell ref="A327:A342"/>
    <mergeCell ref="B327:E327"/>
    <mergeCell ref="B328:B332"/>
    <mergeCell ref="C328:E328"/>
    <mergeCell ref="D329:E329"/>
    <mergeCell ref="C330:E330"/>
    <mergeCell ref="B337:E337"/>
    <mergeCell ref="B338:B339"/>
    <mergeCell ref="C338:E338"/>
    <mergeCell ref="D339:E339"/>
    <mergeCell ref="C331:C332"/>
    <mergeCell ref="D331:E331"/>
    <mergeCell ref="D332:E332"/>
    <mergeCell ref="B333:E333"/>
    <mergeCell ref="B334:B336"/>
    <mergeCell ref="C334:E334"/>
    <mergeCell ref="C353:E353"/>
    <mergeCell ref="D354:E354"/>
    <mergeCell ref="B355:E355"/>
    <mergeCell ref="A343:E343"/>
    <mergeCell ref="A344:A346"/>
    <mergeCell ref="B344:E344"/>
    <mergeCell ref="B345:B346"/>
    <mergeCell ref="C345:E345"/>
    <mergeCell ref="D346:E346"/>
    <mergeCell ref="B368:E368"/>
    <mergeCell ref="B369:B373"/>
    <mergeCell ref="C369:E369"/>
    <mergeCell ref="C370:C373"/>
    <mergeCell ref="D370:E370"/>
    <mergeCell ref="D371:E371"/>
    <mergeCell ref="D372:E372"/>
    <mergeCell ref="D373:E373"/>
    <mergeCell ref="A347:A359"/>
    <mergeCell ref="B347:E347"/>
    <mergeCell ref="B348:B351"/>
    <mergeCell ref="C348:E348"/>
    <mergeCell ref="C349:C351"/>
    <mergeCell ref="D349:E349"/>
    <mergeCell ref="D350:E350"/>
    <mergeCell ref="D351:E351"/>
    <mergeCell ref="B352:E352"/>
    <mergeCell ref="B356:B359"/>
    <mergeCell ref="C356:E356"/>
    <mergeCell ref="C357:C359"/>
    <mergeCell ref="D357:E357"/>
    <mergeCell ref="D358:E358"/>
    <mergeCell ref="D359:E359"/>
    <mergeCell ref="B353:B354"/>
    <mergeCell ref="A360:E360"/>
    <mergeCell ref="B361:E361"/>
    <mergeCell ref="B362:B363"/>
    <mergeCell ref="C362:E362"/>
    <mergeCell ref="D363:E363"/>
    <mergeCell ref="B364:E364"/>
    <mergeCell ref="B365:B367"/>
    <mergeCell ref="C365:E365"/>
    <mergeCell ref="C366:C367"/>
    <mergeCell ref="D366:E366"/>
    <mergeCell ref="D367:E367"/>
    <mergeCell ref="D382:E382"/>
    <mergeCell ref="D383:E383"/>
    <mergeCell ref="A384:B385"/>
    <mergeCell ref="C384:E384"/>
    <mergeCell ref="D385:E385"/>
    <mergeCell ref="A386:A389"/>
    <mergeCell ref="B386:E386"/>
    <mergeCell ref="B387:B389"/>
    <mergeCell ref="C387:E387"/>
    <mergeCell ref="C388:C389"/>
    <mergeCell ref="A374:C383"/>
    <mergeCell ref="D374:E374"/>
    <mergeCell ref="D375:E375"/>
    <mergeCell ref="D376:E376"/>
    <mergeCell ref="D377:E377"/>
    <mergeCell ref="D378:E378"/>
    <mergeCell ref="D379:E379"/>
    <mergeCell ref="D380:E380"/>
    <mergeCell ref="D381:E381"/>
    <mergeCell ref="A394:E394"/>
    <mergeCell ref="B395:E395"/>
    <mergeCell ref="A396:B398"/>
    <mergeCell ref="C396:E396"/>
    <mergeCell ref="C397:C398"/>
    <mergeCell ref="D397:E397"/>
    <mergeCell ref="D398:E398"/>
    <mergeCell ref="D388:E388"/>
    <mergeCell ref="D389:E389"/>
    <mergeCell ref="A390:E390"/>
    <mergeCell ref="A391:A393"/>
    <mergeCell ref="B391:E391"/>
    <mergeCell ref="B392:B393"/>
    <mergeCell ref="C392:E392"/>
    <mergeCell ref="D393:E393"/>
    <mergeCell ref="C415:C416"/>
    <mergeCell ref="D415:E415"/>
    <mergeCell ref="D416:E416"/>
    <mergeCell ref="C405:C407"/>
    <mergeCell ref="D405:E405"/>
    <mergeCell ref="D406:E406"/>
    <mergeCell ref="D407:E407"/>
    <mergeCell ref="B408:E408"/>
    <mergeCell ref="B409:B412"/>
    <mergeCell ref="C409:E409"/>
    <mergeCell ref="C410:C412"/>
    <mergeCell ref="D410:E410"/>
    <mergeCell ref="D411:E411"/>
    <mergeCell ref="B404:B407"/>
    <mergeCell ref="C404:E404"/>
    <mergeCell ref="A421:E421"/>
    <mergeCell ref="A422:A424"/>
    <mergeCell ref="B422:E422"/>
    <mergeCell ref="B423:B424"/>
    <mergeCell ref="C423:E423"/>
    <mergeCell ref="D424:E424"/>
    <mergeCell ref="B417:E417"/>
    <mergeCell ref="B418:B420"/>
    <mergeCell ref="C418:E418"/>
    <mergeCell ref="C419:C420"/>
    <mergeCell ref="D419:E419"/>
    <mergeCell ref="D420:E420"/>
    <mergeCell ref="A399:A420"/>
    <mergeCell ref="B399:E399"/>
    <mergeCell ref="B400:B402"/>
    <mergeCell ref="C400:E400"/>
    <mergeCell ref="C401:C402"/>
    <mergeCell ref="D401:E401"/>
    <mergeCell ref="D402:E402"/>
    <mergeCell ref="B403:E403"/>
    <mergeCell ref="D412:E412"/>
    <mergeCell ref="B413:E413"/>
    <mergeCell ref="B414:B416"/>
    <mergeCell ref="C414:E414"/>
    <mergeCell ref="B432:B434"/>
    <mergeCell ref="C432:E432"/>
    <mergeCell ref="C433:C434"/>
    <mergeCell ref="D433:E433"/>
    <mergeCell ref="D434:E434"/>
    <mergeCell ref="B435:E435"/>
    <mergeCell ref="A425:A443"/>
    <mergeCell ref="B425:E425"/>
    <mergeCell ref="B426:B430"/>
    <mergeCell ref="C426:E426"/>
    <mergeCell ref="C427:C428"/>
    <mergeCell ref="D427:E427"/>
    <mergeCell ref="D428:E428"/>
    <mergeCell ref="C429:E429"/>
    <mergeCell ref="D430:E430"/>
    <mergeCell ref="B431:E431"/>
    <mergeCell ref="B436:B437"/>
    <mergeCell ref="C436:E436"/>
    <mergeCell ref="D437:E437"/>
    <mergeCell ref="B438:E438"/>
    <mergeCell ref="B439:B443"/>
    <mergeCell ref="C439:E439"/>
    <mergeCell ref="C440:C441"/>
    <mergeCell ref="D440:E440"/>
    <mergeCell ref="D441:E441"/>
    <mergeCell ref="C442:E442"/>
    <mergeCell ref="D443:E443"/>
    <mergeCell ref="A444:E444"/>
    <mergeCell ref="A445:A446"/>
    <mergeCell ref="B445:E445"/>
    <mergeCell ref="C446:E446"/>
    <mergeCell ref="A447:C449"/>
    <mergeCell ref="D447:E447"/>
    <mergeCell ref="D448:E448"/>
    <mergeCell ref="D449:E449"/>
    <mergeCell ref="A458:I458"/>
    <mergeCell ref="D453:E453"/>
    <mergeCell ref="B454:E454"/>
    <mergeCell ref="B455:B457"/>
    <mergeCell ref="C455:E455"/>
    <mergeCell ref="C456:C457"/>
    <mergeCell ref="D456:E456"/>
    <mergeCell ref="D457:E457"/>
    <mergeCell ref="A450:E450"/>
    <mergeCell ref="A451:A457"/>
    <mergeCell ref="B451:E451"/>
    <mergeCell ref="B452:B453"/>
    <mergeCell ref="C452:E452"/>
  </mergeCells>
  <printOptions horizontalCentered="1"/>
  <pageMargins left="0.19685039370078741" right="0.19685039370078741" top="0.51181102362204722" bottom="0.39370078740157483" header="0.11811023622047245" footer="0.11811023622047245"/>
  <pageSetup paperSize="9" scale="65" firstPageNumber="197" orientation="portrait" useFirstPageNumber="1" r:id="rId1"/>
  <headerFooter>
    <oddHeader>&amp;CInformacja o przebiegu  wykonania budżetu Województwa Zachodniopomorskiego za I półrocze  2013  roku - załączniki  
____________________________________________________________________________________________________________</oddHeader>
    <oddFooter>&amp;C&amp;P</oddFooter>
  </headerFooter>
  <rowBreaks count="5" manualBreakCount="5">
    <brk id="64" max="16383" man="1"/>
    <brk id="149" max="16383" man="1"/>
    <brk id="259" max="16383" man="1"/>
    <brk id="313" max="16383" man="1"/>
    <brk id="4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0"/>
  <sheetViews>
    <sheetView view="pageBreakPreview" zoomScaleNormal="100" zoomScaleSheetLayoutView="100" workbookViewId="0">
      <selection activeCell="A1248" sqref="A1248:F1248"/>
    </sheetView>
  </sheetViews>
  <sheetFormatPr defaultRowHeight="15" customHeight="1" x14ac:dyDescent="0.25"/>
  <cols>
    <col min="1" max="1" width="3.28515625" style="91" customWidth="1"/>
    <col min="2" max="2" width="0.5703125" style="91" customWidth="1"/>
    <col min="3" max="3" width="1.28515625" style="91" customWidth="1"/>
    <col min="4" max="4" width="1.85546875" style="91" customWidth="1"/>
    <col min="5" max="5" width="0.85546875" style="91" customWidth="1"/>
    <col min="6" max="6" width="66.42578125" style="91" customWidth="1"/>
    <col min="7" max="7" width="14.42578125" style="91" customWidth="1"/>
    <col min="8" max="8" width="14.7109375" style="91" customWidth="1"/>
    <col min="9" max="9" width="14.28515625" style="91" customWidth="1"/>
    <col min="10" max="10" width="7.85546875" style="91" customWidth="1"/>
    <col min="11" max="11" width="8.7109375" style="193" customWidth="1"/>
    <col min="12" max="12" width="14.5703125" style="91" customWidth="1"/>
    <col min="13" max="16384" width="9.140625" style="91"/>
  </cols>
  <sheetData>
    <row r="1" spans="1:13" ht="33" customHeight="1" x14ac:dyDescent="0.25">
      <c r="A1" s="88" t="s">
        <v>0</v>
      </c>
      <c r="B1" s="88"/>
      <c r="C1" s="88"/>
      <c r="D1" s="88"/>
      <c r="E1" s="88"/>
      <c r="F1" s="88"/>
      <c r="G1" s="89"/>
      <c r="H1" s="90"/>
      <c r="I1" s="90"/>
      <c r="J1" s="90"/>
      <c r="K1" s="714" t="s">
        <v>208</v>
      </c>
      <c r="L1" s="714"/>
    </row>
    <row r="2" spans="1:13" ht="30" customHeight="1" x14ac:dyDescent="0.3">
      <c r="A2" s="715" t="s">
        <v>209</v>
      </c>
      <c r="B2" s="715"/>
      <c r="C2" s="715"/>
      <c r="D2" s="715"/>
      <c r="E2" s="715"/>
      <c r="F2" s="715"/>
      <c r="G2" s="715"/>
      <c r="H2" s="715"/>
      <c r="I2" s="715"/>
      <c r="J2" s="715"/>
      <c r="K2" s="715"/>
      <c r="L2" s="90"/>
    </row>
    <row r="3" spans="1:13" ht="22.5" customHeight="1" x14ac:dyDescent="0.3">
      <c r="A3" s="715" t="s">
        <v>210</v>
      </c>
      <c r="B3" s="715"/>
      <c r="C3" s="715"/>
      <c r="D3" s="715"/>
      <c r="E3" s="715"/>
      <c r="F3" s="715"/>
      <c r="G3" s="715"/>
      <c r="H3" s="715"/>
      <c r="I3" s="715"/>
      <c r="J3" s="715"/>
      <c r="K3" s="715"/>
      <c r="L3" s="90"/>
    </row>
    <row r="4" spans="1:13" ht="22.5" customHeight="1" x14ac:dyDescent="0.3">
      <c r="A4" s="92"/>
      <c r="B4" s="92"/>
      <c r="C4" s="92"/>
      <c r="D4" s="92"/>
      <c r="E4" s="92"/>
      <c r="F4" s="92"/>
      <c r="G4" s="92"/>
      <c r="H4" s="92"/>
      <c r="I4" s="92"/>
      <c r="J4" s="92"/>
      <c r="K4" s="93"/>
      <c r="L4" s="90"/>
    </row>
    <row r="5" spans="1:13" ht="19.7" customHeight="1" x14ac:dyDescent="0.25">
      <c r="A5" s="94" t="s">
        <v>0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 t="s">
        <v>4</v>
      </c>
    </row>
    <row r="6" spans="1:13" ht="81.75" customHeight="1" x14ac:dyDescent="0.25">
      <c r="A6" s="716" t="s">
        <v>5</v>
      </c>
      <c r="B6" s="717"/>
      <c r="C6" s="717"/>
      <c r="D6" s="717"/>
      <c r="E6" s="718"/>
      <c r="F6" s="95" t="s">
        <v>6</v>
      </c>
      <c r="G6" s="96" t="s">
        <v>7</v>
      </c>
      <c r="H6" s="97" t="s">
        <v>8</v>
      </c>
      <c r="I6" s="98" t="s">
        <v>9</v>
      </c>
      <c r="J6" s="96" t="s">
        <v>10</v>
      </c>
      <c r="K6" s="99" t="s">
        <v>11</v>
      </c>
      <c r="L6" s="96" t="s">
        <v>12</v>
      </c>
    </row>
    <row r="7" spans="1:13" ht="15" customHeight="1" x14ac:dyDescent="0.25">
      <c r="A7" s="719">
        <v>1</v>
      </c>
      <c r="B7" s="720"/>
      <c r="C7" s="720"/>
      <c r="D7" s="720"/>
      <c r="E7" s="721"/>
      <c r="F7" s="100">
        <v>2</v>
      </c>
      <c r="G7" s="101">
        <v>3</v>
      </c>
      <c r="H7" s="102">
        <v>4</v>
      </c>
      <c r="I7" s="101">
        <v>5</v>
      </c>
      <c r="J7" s="103">
        <v>6</v>
      </c>
      <c r="K7" s="104">
        <v>7</v>
      </c>
      <c r="L7" s="101">
        <v>8</v>
      </c>
    </row>
    <row r="8" spans="1:13" ht="23.25" customHeight="1" thickBot="1" x14ac:dyDescent="0.3">
      <c r="A8" s="722" t="s">
        <v>211</v>
      </c>
      <c r="B8" s="723"/>
      <c r="C8" s="723"/>
      <c r="D8" s="723"/>
      <c r="E8" s="723"/>
      <c r="F8" s="724"/>
      <c r="G8" s="105">
        <f>G19+G137+G164+G221+G231+G316+G361+G383+G466+G645+G666+G670+G676+G860+G868+G974+G1100+G1148+G1177+G1227+G1248+G922</f>
        <v>846197454</v>
      </c>
      <c r="H8" s="106">
        <f>H19+H137+H164+H221+H231+H316+H361+H383+H466+H645+H666+H670+H676+H860+H868+H974+H1100+H1148+H1177+H1227+H1248+H922</f>
        <v>929222655</v>
      </c>
      <c r="I8" s="107">
        <f>I19+I137+I164+I221+I231+I316+I361+I383+I466+I645+I666+I670+I676+I860+I868+I974+I1100+I1148+I1177+I1227+I1248+I922</f>
        <v>282524799.60000002</v>
      </c>
      <c r="J8" s="108">
        <f>I8/H8%</f>
        <v>30.404424394926099</v>
      </c>
      <c r="K8" s="109">
        <f t="shared" ref="K8:K17" si="0">I8/$I$8%</f>
        <v>100</v>
      </c>
      <c r="L8" s="110">
        <f>L19+L137+L164+L221+L231+L316+L361+L383+L466+L645+L666+L670+L676+L860+L868+L974+L1100+L1148+L1177+L1227+L1248+L922</f>
        <v>-182086527.90000001</v>
      </c>
      <c r="M8" s="111"/>
    </row>
    <row r="9" spans="1:13" ht="15" customHeight="1" x14ac:dyDescent="0.25">
      <c r="A9" s="708" t="s">
        <v>212</v>
      </c>
      <c r="B9" s="709"/>
      <c r="C9" s="709"/>
      <c r="D9" s="709"/>
      <c r="E9" s="709"/>
      <c r="F9" s="112"/>
      <c r="G9" s="113">
        <f>G10+G11</f>
        <v>846197454</v>
      </c>
      <c r="H9" s="113">
        <f>H10+H11</f>
        <v>929222655</v>
      </c>
      <c r="I9" s="113">
        <f>I10+I11</f>
        <v>282524800</v>
      </c>
      <c r="J9" s="114"/>
      <c r="K9" s="115">
        <f t="shared" si="0"/>
        <v>100.00000014158049</v>
      </c>
      <c r="L9" s="116">
        <f>L10+L11</f>
        <v>-182086527.5</v>
      </c>
    </row>
    <row r="10" spans="1:13" ht="17.25" customHeight="1" x14ac:dyDescent="0.25">
      <c r="A10" s="117"/>
      <c r="B10" s="118"/>
      <c r="C10" s="118"/>
      <c r="D10" s="118"/>
      <c r="E10" s="119"/>
      <c r="F10" s="120" t="s">
        <v>213</v>
      </c>
      <c r="G10" s="121">
        <f t="shared" ref="G10:I11" si="1">G13+G16</f>
        <v>482096198</v>
      </c>
      <c r="H10" s="121">
        <f t="shared" si="1"/>
        <v>511223091</v>
      </c>
      <c r="I10" s="122">
        <f t="shared" si="1"/>
        <v>229133783</v>
      </c>
      <c r="J10" s="123">
        <f t="shared" ref="J10:J17" si="2">I10/H10%</f>
        <v>44.820702944343331</v>
      </c>
      <c r="K10" s="124">
        <f t="shared" si="0"/>
        <v>81.102184064694043</v>
      </c>
      <c r="L10" s="122">
        <f>L13+L16</f>
        <v>-26477762.5</v>
      </c>
    </row>
    <row r="11" spans="1:13" ht="18.75" customHeight="1" x14ac:dyDescent="0.25">
      <c r="A11" s="194"/>
      <c r="B11" s="195"/>
      <c r="C11" s="195"/>
      <c r="D11" s="195"/>
      <c r="E11" s="196"/>
      <c r="F11" s="125" t="s">
        <v>214</v>
      </c>
      <c r="G11" s="126">
        <f t="shared" si="1"/>
        <v>364101256</v>
      </c>
      <c r="H11" s="126">
        <f t="shared" si="1"/>
        <v>417999564</v>
      </c>
      <c r="I11" s="127">
        <f t="shared" si="1"/>
        <v>53391017</v>
      </c>
      <c r="J11" s="128">
        <f t="shared" si="2"/>
        <v>12.772983897179376</v>
      </c>
      <c r="K11" s="129">
        <f t="shared" si="0"/>
        <v>18.897816076886439</v>
      </c>
      <c r="L11" s="127">
        <f>L14+L17</f>
        <v>-155608765</v>
      </c>
    </row>
    <row r="12" spans="1:13" s="136" customFormat="1" ht="22.5" customHeight="1" x14ac:dyDescent="0.2">
      <c r="A12" s="130" t="s">
        <v>215</v>
      </c>
      <c r="B12" s="131"/>
      <c r="C12" s="131"/>
      <c r="D12" s="131"/>
      <c r="E12" s="131"/>
      <c r="F12" s="131"/>
      <c r="G12" s="132">
        <f>G13+G14</f>
        <v>784621454</v>
      </c>
      <c r="H12" s="132">
        <f>H13+H14</f>
        <v>838717055</v>
      </c>
      <c r="I12" s="132">
        <f>I13+I14</f>
        <v>248974092</v>
      </c>
      <c r="J12" s="133">
        <f t="shared" si="2"/>
        <v>29.685111387176931</v>
      </c>
      <c r="K12" s="134">
        <f t="shared" si="0"/>
        <v>88.124685816076578</v>
      </c>
      <c r="L12" s="135">
        <f>L13+L14</f>
        <v>-170384435.5</v>
      </c>
    </row>
    <row r="13" spans="1:13" ht="15" customHeight="1" x14ac:dyDescent="0.25">
      <c r="A13" s="137"/>
      <c r="B13" s="138"/>
      <c r="C13" s="138"/>
      <c r="D13" s="138"/>
      <c r="E13" s="139"/>
      <c r="F13" s="140" t="s">
        <v>216</v>
      </c>
      <c r="G13" s="141">
        <v>427825198</v>
      </c>
      <c r="H13" s="141">
        <v>436814491</v>
      </c>
      <c r="I13" s="142">
        <v>199016991</v>
      </c>
      <c r="J13" s="143">
        <f t="shared" si="2"/>
        <v>45.560986437146383</v>
      </c>
      <c r="K13" s="144">
        <f t="shared" si="0"/>
        <v>70.442308527169729</v>
      </c>
      <c r="L13" s="142">
        <f>I13-H13/2</f>
        <v>-19390254.5</v>
      </c>
    </row>
    <row r="14" spans="1:13" ht="15" customHeight="1" x14ac:dyDescent="0.25">
      <c r="A14" s="710"/>
      <c r="B14" s="711"/>
      <c r="C14" s="711"/>
      <c r="D14" s="711"/>
      <c r="E14" s="711"/>
      <c r="F14" s="197" t="s">
        <v>217</v>
      </c>
      <c r="G14" s="141">
        <v>356796256</v>
      </c>
      <c r="H14" s="141">
        <v>401902564</v>
      </c>
      <c r="I14" s="142">
        <v>49957101</v>
      </c>
      <c r="J14" s="143">
        <f t="shared" si="2"/>
        <v>12.430152349065381</v>
      </c>
      <c r="K14" s="144">
        <f t="shared" si="0"/>
        <v>17.682377288906853</v>
      </c>
      <c r="L14" s="142">
        <f>I14-H14/2</f>
        <v>-150994181</v>
      </c>
    </row>
    <row r="15" spans="1:13" ht="22.5" customHeight="1" x14ac:dyDescent="0.25">
      <c r="A15" s="130" t="s">
        <v>218</v>
      </c>
      <c r="B15" s="145"/>
      <c r="C15" s="145"/>
      <c r="D15" s="145"/>
      <c r="E15" s="145"/>
      <c r="F15" s="146"/>
      <c r="G15" s="132">
        <f>G16+G17</f>
        <v>61576000</v>
      </c>
      <c r="H15" s="132">
        <f>H16+H17</f>
        <v>90505600</v>
      </c>
      <c r="I15" s="132">
        <f>I16+I17</f>
        <v>33550708</v>
      </c>
      <c r="J15" s="133">
        <f t="shared" si="2"/>
        <v>37.070311671321996</v>
      </c>
      <c r="K15" s="134">
        <f>I15/$I$8%</f>
        <v>11.875314325503904</v>
      </c>
      <c r="L15" s="135">
        <f>L16+L17</f>
        <v>-11702092</v>
      </c>
    </row>
    <row r="16" spans="1:13" ht="15" customHeight="1" x14ac:dyDescent="0.25">
      <c r="A16" s="147"/>
      <c r="B16" s="148"/>
      <c r="C16" s="148"/>
      <c r="D16" s="148"/>
      <c r="E16" s="148"/>
      <c r="F16" s="140" t="s">
        <v>216</v>
      </c>
      <c r="G16" s="141">
        <v>54271000</v>
      </c>
      <c r="H16" s="141">
        <v>74408600</v>
      </c>
      <c r="I16" s="142">
        <v>30116792</v>
      </c>
      <c r="J16" s="143">
        <f t="shared" si="2"/>
        <v>40.474880591759558</v>
      </c>
      <c r="K16" s="144">
        <f t="shared" si="0"/>
        <v>10.659875537524316</v>
      </c>
      <c r="L16" s="142">
        <f>I16-H16/2</f>
        <v>-7087508</v>
      </c>
    </row>
    <row r="17" spans="1:12" ht="15" customHeight="1" x14ac:dyDescent="0.25">
      <c r="A17" s="147"/>
      <c r="B17" s="148"/>
      <c r="C17" s="148"/>
      <c r="D17" s="148"/>
      <c r="E17" s="148"/>
      <c r="F17" s="140" t="s">
        <v>217</v>
      </c>
      <c r="G17" s="141">
        <v>7305000</v>
      </c>
      <c r="H17" s="141">
        <v>16097000</v>
      </c>
      <c r="I17" s="142">
        <v>3433916</v>
      </c>
      <c r="J17" s="143">
        <f t="shared" si="2"/>
        <v>21.33264583462757</v>
      </c>
      <c r="K17" s="144">
        <f t="shared" si="0"/>
        <v>1.2154387879795878</v>
      </c>
      <c r="L17" s="142">
        <f>I17-H17/2</f>
        <v>-4614584</v>
      </c>
    </row>
    <row r="18" spans="1:12" ht="15" customHeight="1" x14ac:dyDescent="0.25">
      <c r="A18" s="712" t="s">
        <v>219</v>
      </c>
      <c r="B18" s="713"/>
      <c r="C18" s="713"/>
      <c r="D18" s="713"/>
      <c r="E18" s="713"/>
      <c r="F18" s="713"/>
      <c r="G18" s="112"/>
      <c r="H18" s="149"/>
      <c r="I18" s="150"/>
      <c r="J18" s="151"/>
      <c r="K18" s="152"/>
      <c r="L18" s="153"/>
    </row>
    <row r="19" spans="1:12" s="158" customFormat="1" ht="20.25" customHeight="1" x14ac:dyDescent="0.25">
      <c r="A19" s="692" t="s">
        <v>49</v>
      </c>
      <c r="B19" s="693"/>
      <c r="C19" s="693"/>
      <c r="D19" s="693"/>
      <c r="E19" s="693"/>
      <c r="F19" s="693"/>
      <c r="G19" s="154">
        <v>73508744</v>
      </c>
      <c r="H19" s="154">
        <v>123355948</v>
      </c>
      <c r="I19" s="155">
        <v>29542619.199999999</v>
      </c>
      <c r="J19" s="156">
        <v>23.95</v>
      </c>
      <c r="K19" s="157">
        <f t="shared" ref="K19:K82" si="3">I19/$I$8%</f>
        <v>10.456646369390079</v>
      </c>
      <c r="L19" s="155">
        <f t="shared" ref="L19:L82" si="4">I19-H19/2</f>
        <v>-32135354.800000001</v>
      </c>
    </row>
    <row r="20" spans="1:12" ht="15.75" customHeight="1" x14ac:dyDescent="0.25">
      <c r="A20" s="680"/>
      <c r="B20" s="686" t="s">
        <v>50</v>
      </c>
      <c r="C20" s="687"/>
      <c r="D20" s="687"/>
      <c r="E20" s="687"/>
      <c r="F20" s="687"/>
      <c r="G20" s="159">
        <v>11087887</v>
      </c>
      <c r="H20" s="159">
        <v>11087887</v>
      </c>
      <c r="I20" s="160">
        <v>5790104</v>
      </c>
      <c r="J20" s="161">
        <v>52.22</v>
      </c>
      <c r="K20" s="162">
        <f t="shared" si="3"/>
        <v>2.0494144259893847</v>
      </c>
      <c r="L20" s="160">
        <f t="shared" si="4"/>
        <v>246160.5</v>
      </c>
    </row>
    <row r="21" spans="1:12" ht="17.25" customHeight="1" x14ac:dyDescent="0.25">
      <c r="A21" s="680"/>
      <c r="B21" s="688" t="s">
        <v>0</v>
      </c>
      <c r="C21" s="163"/>
      <c r="D21" s="690" t="s">
        <v>220</v>
      </c>
      <c r="E21" s="691"/>
      <c r="F21" s="691"/>
      <c r="G21" s="164">
        <v>11017887</v>
      </c>
      <c r="H21" s="164">
        <v>11017887</v>
      </c>
      <c r="I21" s="165">
        <v>5775484</v>
      </c>
      <c r="J21" s="166">
        <v>52.42</v>
      </c>
      <c r="K21" s="167">
        <f t="shared" si="3"/>
        <v>2.044239659023547</v>
      </c>
      <c r="L21" s="165">
        <f t="shared" si="4"/>
        <v>266540.5</v>
      </c>
    </row>
    <row r="22" spans="1:12" ht="12.95" customHeight="1" x14ac:dyDescent="0.25">
      <c r="A22" s="680"/>
      <c r="B22" s="681"/>
      <c r="C22" s="168"/>
      <c r="D22" s="681" t="s">
        <v>0</v>
      </c>
      <c r="E22" s="684" t="s">
        <v>221</v>
      </c>
      <c r="F22" s="685"/>
      <c r="G22" s="169">
        <v>46000</v>
      </c>
      <c r="H22" s="169">
        <v>46000</v>
      </c>
      <c r="I22" s="170">
        <v>17465</v>
      </c>
      <c r="J22" s="171">
        <v>37.97</v>
      </c>
      <c r="K22" s="172">
        <f t="shared" si="3"/>
        <v>6.1817582119258309E-3</v>
      </c>
      <c r="L22" s="170">
        <f t="shared" si="4"/>
        <v>-5535</v>
      </c>
    </row>
    <row r="23" spans="1:12" ht="12.95" customHeight="1" x14ac:dyDescent="0.25">
      <c r="A23" s="680"/>
      <c r="B23" s="681"/>
      <c r="C23" s="168"/>
      <c r="D23" s="681"/>
      <c r="E23" s="684" t="s">
        <v>222</v>
      </c>
      <c r="F23" s="685"/>
      <c r="G23" s="169">
        <v>7143413</v>
      </c>
      <c r="H23" s="169">
        <v>7166703</v>
      </c>
      <c r="I23" s="170">
        <v>3550077</v>
      </c>
      <c r="J23" s="171">
        <v>49.54</v>
      </c>
      <c r="K23" s="172">
        <f t="shared" si="3"/>
        <v>1.2565541166744356</v>
      </c>
      <c r="L23" s="170">
        <f t="shared" si="4"/>
        <v>-33274.5</v>
      </c>
    </row>
    <row r="24" spans="1:12" ht="12.95" customHeight="1" x14ac:dyDescent="0.25">
      <c r="A24" s="680"/>
      <c r="B24" s="681"/>
      <c r="C24" s="168"/>
      <c r="D24" s="681"/>
      <c r="E24" s="684" t="s">
        <v>223</v>
      </c>
      <c r="F24" s="685"/>
      <c r="G24" s="169">
        <v>581700</v>
      </c>
      <c r="H24" s="169">
        <v>558410</v>
      </c>
      <c r="I24" s="170">
        <v>558408</v>
      </c>
      <c r="J24" s="171">
        <v>100</v>
      </c>
      <c r="K24" s="172">
        <f t="shared" si="3"/>
        <v>0.19764919780160778</v>
      </c>
      <c r="L24" s="170">
        <f t="shared" si="4"/>
        <v>279203</v>
      </c>
    </row>
    <row r="25" spans="1:12" ht="12.95" customHeight="1" x14ac:dyDescent="0.25">
      <c r="A25" s="680"/>
      <c r="B25" s="681"/>
      <c r="C25" s="168"/>
      <c r="D25" s="681"/>
      <c r="E25" s="684" t="s">
        <v>224</v>
      </c>
      <c r="F25" s="685"/>
      <c r="G25" s="169">
        <v>1293505</v>
      </c>
      <c r="H25" s="169">
        <v>1293505</v>
      </c>
      <c r="I25" s="170">
        <v>676179</v>
      </c>
      <c r="J25" s="171">
        <v>52.27</v>
      </c>
      <c r="K25" s="172">
        <f t="shared" si="3"/>
        <v>0.23933438797490963</v>
      </c>
      <c r="L25" s="170">
        <f t="shared" si="4"/>
        <v>29426.5</v>
      </c>
    </row>
    <row r="26" spans="1:12" ht="12.95" customHeight="1" x14ac:dyDescent="0.25">
      <c r="A26" s="680"/>
      <c r="B26" s="681"/>
      <c r="C26" s="168"/>
      <c r="D26" s="681"/>
      <c r="E26" s="684" t="s">
        <v>225</v>
      </c>
      <c r="F26" s="685"/>
      <c r="G26" s="169">
        <v>170895</v>
      </c>
      <c r="H26" s="169">
        <v>170895</v>
      </c>
      <c r="I26" s="170">
        <v>72256</v>
      </c>
      <c r="J26" s="171">
        <v>42.28</v>
      </c>
      <c r="K26" s="172">
        <f t="shared" si="3"/>
        <v>2.5575099992036235E-2</v>
      </c>
      <c r="L26" s="170">
        <f t="shared" si="4"/>
        <v>-13191.5</v>
      </c>
    </row>
    <row r="27" spans="1:12" ht="12.95" customHeight="1" x14ac:dyDescent="0.25">
      <c r="A27" s="680"/>
      <c r="B27" s="681"/>
      <c r="C27" s="168"/>
      <c r="D27" s="681"/>
      <c r="E27" s="684" t="s">
        <v>226</v>
      </c>
      <c r="F27" s="685"/>
      <c r="G27" s="169">
        <v>140880</v>
      </c>
      <c r="H27" s="169">
        <v>140880</v>
      </c>
      <c r="I27" s="170">
        <v>53799</v>
      </c>
      <c r="J27" s="171">
        <v>38.19</v>
      </c>
      <c r="K27" s="172">
        <f t="shared" si="3"/>
        <v>1.9042222161087766E-2</v>
      </c>
      <c r="L27" s="170">
        <f t="shared" si="4"/>
        <v>-16641</v>
      </c>
    </row>
    <row r="28" spans="1:12" ht="12.95" customHeight="1" x14ac:dyDescent="0.25">
      <c r="A28" s="680"/>
      <c r="B28" s="681"/>
      <c r="C28" s="168"/>
      <c r="D28" s="681"/>
      <c r="E28" s="684" t="s">
        <v>227</v>
      </c>
      <c r="F28" s="685"/>
      <c r="G28" s="169">
        <v>65000</v>
      </c>
      <c r="H28" s="169">
        <v>72421</v>
      </c>
      <c r="I28" s="170">
        <v>41252</v>
      </c>
      <c r="J28" s="171">
        <v>56.96</v>
      </c>
      <c r="K28" s="172">
        <f t="shared" si="3"/>
        <v>1.4601196092663292E-2</v>
      </c>
      <c r="L28" s="170">
        <f t="shared" si="4"/>
        <v>5041.5</v>
      </c>
    </row>
    <row r="29" spans="1:12" ht="12.95" customHeight="1" x14ac:dyDescent="0.25">
      <c r="A29" s="680"/>
      <c r="B29" s="681"/>
      <c r="C29" s="168"/>
      <c r="D29" s="681"/>
      <c r="E29" s="684" t="s">
        <v>228</v>
      </c>
      <c r="F29" s="685"/>
      <c r="G29" s="169">
        <v>394400</v>
      </c>
      <c r="H29" s="169">
        <v>373379</v>
      </c>
      <c r="I29" s="170">
        <v>160217</v>
      </c>
      <c r="J29" s="171">
        <v>42.91</v>
      </c>
      <c r="K29" s="172">
        <f t="shared" si="3"/>
        <v>5.6709004033216201E-2</v>
      </c>
      <c r="L29" s="170">
        <f t="shared" si="4"/>
        <v>-26472.5</v>
      </c>
    </row>
    <row r="30" spans="1:12" ht="12.95" customHeight="1" x14ac:dyDescent="0.25">
      <c r="A30" s="680"/>
      <c r="B30" s="681"/>
      <c r="C30" s="168"/>
      <c r="D30" s="681"/>
      <c r="E30" s="684" t="s">
        <v>229</v>
      </c>
      <c r="F30" s="685"/>
      <c r="G30" s="169">
        <v>175154</v>
      </c>
      <c r="H30" s="169">
        <v>185154</v>
      </c>
      <c r="I30" s="170">
        <v>73602</v>
      </c>
      <c r="J30" s="171">
        <v>39.75</v>
      </c>
      <c r="K30" s="172">
        <f t="shared" si="3"/>
        <v>2.6051518346073006E-2</v>
      </c>
      <c r="L30" s="170">
        <f t="shared" si="4"/>
        <v>-18975</v>
      </c>
    </row>
    <row r="31" spans="1:12" ht="12.95" customHeight="1" x14ac:dyDescent="0.25">
      <c r="A31" s="680"/>
      <c r="B31" s="681"/>
      <c r="C31" s="168"/>
      <c r="D31" s="681"/>
      <c r="E31" s="684" t="s">
        <v>230</v>
      </c>
      <c r="F31" s="685"/>
      <c r="G31" s="169">
        <v>101810</v>
      </c>
      <c r="H31" s="169">
        <v>85610</v>
      </c>
      <c r="I31" s="170">
        <v>12606</v>
      </c>
      <c r="J31" s="171">
        <v>14.72</v>
      </c>
      <c r="K31" s="172">
        <f t="shared" si="3"/>
        <v>4.4619091909268264E-3</v>
      </c>
      <c r="L31" s="170">
        <f t="shared" si="4"/>
        <v>-30199</v>
      </c>
    </row>
    <row r="32" spans="1:12" ht="12.95" customHeight="1" x14ac:dyDescent="0.25">
      <c r="A32" s="680"/>
      <c r="B32" s="681"/>
      <c r="C32" s="168"/>
      <c r="D32" s="681"/>
      <c r="E32" s="684" t="s">
        <v>231</v>
      </c>
      <c r="F32" s="685"/>
      <c r="G32" s="169">
        <v>5400</v>
      </c>
      <c r="H32" s="169">
        <v>5400</v>
      </c>
      <c r="I32" s="170">
        <v>4224</v>
      </c>
      <c r="J32" s="171">
        <v>78.22</v>
      </c>
      <c r="K32" s="172">
        <f t="shared" si="3"/>
        <v>1.4950899906770519E-3</v>
      </c>
      <c r="L32" s="170">
        <f t="shared" si="4"/>
        <v>1524</v>
      </c>
    </row>
    <row r="33" spans="1:12" ht="12.95" customHeight="1" x14ac:dyDescent="0.25">
      <c r="A33" s="680"/>
      <c r="B33" s="681"/>
      <c r="C33" s="168"/>
      <c r="D33" s="681"/>
      <c r="E33" s="684" t="s">
        <v>232</v>
      </c>
      <c r="F33" s="685"/>
      <c r="G33" s="169">
        <v>239500</v>
      </c>
      <c r="H33" s="169">
        <v>236500</v>
      </c>
      <c r="I33" s="170">
        <v>157232</v>
      </c>
      <c r="J33" s="171">
        <v>66.48</v>
      </c>
      <c r="K33" s="172">
        <f t="shared" si="3"/>
        <v>5.5652459615088593E-2</v>
      </c>
      <c r="L33" s="170">
        <f t="shared" si="4"/>
        <v>38982</v>
      </c>
    </row>
    <row r="34" spans="1:12" ht="12.95" customHeight="1" x14ac:dyDescent="0.25">
      <c r="A34" s="680"/>
      <c r="B34" s="681"/>
      <c r="C34" s="168"/>
      <c r="D34" s="681"/>
      <c r="E34" s="684" t="s">
        <v>233</v>
      </c>
      <c r="F34" s="685"/>
      <c r="G34" s="169">
        <v>13200</v>
      </c>
      <c r="H34" s="169">
        <v>13200</v>
      </c>
      <c r="I34" s="170">
        <v>10059</v>
      </c>
      <c r="J34" s="171">
        <v>76.2</v>
      </c>
      <c r="K34" s="172">
        <f t="shared" si="3"/>
        <v>3.5603954110370421E-3</v>
      </c>
      <c r="L34" s="170">
        <f t="shared" si="4"/>
        <v>3459</v>
      </c>
    </row>
    <row r="35" spans="1:12" ht="28.5" customHeight="1" x14ac:dyDescent="0.25">
      <c r="A35" s="680"/>
      <c r="B35" s="681"/>
      <c r="C35" s="168"/>
      <c r="D35" s="681"/>
      <c r="E35" s="684" t="s">
        <v>234</v>
      </c>
      <c r="F35" s="685"/>
      <c r="G35" s="169">
        <v>27600</v>
      </c>
      <c r="H35" s="169">
        <v>27600</v>
      </c>
      <c r="I35" s="170">
        <v>11307</v>
      </c>
      <c r="J35" s="171">
        <v>40.97</v>
      </c>
      <c r="K35" s="172">
        <f t="shared" si="3"/>
        <v>4.002126544646171E-3</v>
      </c>
      <c r="L35" s="170">
        <f t="shared" si="4"/>
        <v>-2493</v>
      </c>
    </row>
    <row r="36" spans="1:12" ht="28.5" customHeight="1" x14ac:dyDescent="0.25">
      <c r="A36" s="680"/>
      <c r="B36" s="681"/>
      <c r="C36" s="168"/>
      <c r="D36" s="681"/>
      <c r="E36" s="684" t="s">
        <v>235</v>
      </c>
      <c r="F36" s="685"/>
      <c r="G36" s="169">
        <v>24000</v>
      </c>
      <c r="H36" s="169">
        <v>24000</v>
      </c>
      <c r="I36" s="170">
        <v>12008</v>
      </c>
      <c r="J36" s="171">
        <v>50.03</v>
      </c>
      <c r="K36" s="172">
        <f t="shared" si="3"/>
        <v>4.2502463560724528E-3</v>
      </c>
      <c r="L36" s="170">
        <f t="shared" si="4"/>
        <v>8</v>
      </c>
    </row>
    <row r="37" spans="1:12" ht="12.95" customHeight="1" x14ac:dyDescent="0.25">
      <c r="A37" s="680"/>
      <c r="B37" s="681"/>
      <c r="C37" s="168"/>
      <c r="D37" s="681"/>
      <c r="E37" s="684" t="s">
        <v>236</v>
      </c>
      <c r="F37" s="685"/>
      <c r="G37" s="169">
        <v>1000</v>
      </c>
      <c r="H37" s="169">
        <v>1000</v>
      </c>
      <c r="I37" s="170">
        <v>0</v>
      </c>
      <c r="J37" s="171">
        <v>0</v>
      </c>
      <c r="K37" s="172">
        <f t="shared" si="3"/>
        <v>0</v>
      </c>
      <c r="L37" s="170">
        <f t="shared" si="4"/>
        <v>-500</v>
      </c>
    </row>
    <row r="38" spans="1:12" ht="30" customHeight="1" x14ac:dyDescent="0.25">
      <c r="A38" s="680"/>
      <c r="B38" s="681"/>
      <c r="C38" s="168"/>
      <c r="D38" s="681"/>
      <c r="E38" s="684" t="s">
        <v>237</v>
      </c>
      <c r="F38" s="685"/>
      <c r="G38" s="169">
        <v>235500</v>
      </c>
      <c r="H38" s="169">
        <v>235500</v>
      </c>
      <c r="I38" s="170">
        <v>116334</v>
      </c>
      <c r="J38" s="171">
        <v>49.4</v>
      </c>
      <c r="K38" s="172">
        <f t="shared" si="3"/>
        <v>4.1176562257439431E-2</v>
      </c>
      <c r="L38" s="170">
        <f t="shared" si="4"/>
        <v>-1416</v>
      </c>
    </row>
    <row r="39" spans="1:12" ht="12.95" customHeight="1" x14ac:dyDescent="0.25">
      <c r="A39" s="680"/>
      <c r="B39" s="681"/>
      <c r="C39" s="168"/>
      <c r="D39" s="681"/>
      <c r="E39" s="684" t="s">
        <v>238</v>
      </c>
      <c r="F39" s="685"/>
      <c r="G39" s="169">
        <v>63000</v>
      </c>
      <c r="H39" s="169">
        <v>63000</v>
      </c>
      <c r="I39" s="170">
        <v>20807</v>
      </c>
      <c r="J39" s="171">
        <v>33.03</v>
      </c>
      <c r="K39" s="172">
        <f t="shared" si="3"/>
        <v>7.3646632187541238E-3</v>
      </c>
      <c r="L39" s="170">
        <f t="shared" si="4"/>
        <v>-10693</v>
      </c>
    </row>
    <row r="40" spans="1:12" ht="12.95" customHeight="1" x14ac:dyDescent="0.25">
      <c r="A40" s="680"/>
      <c r="B40" s="681"/>
      <c r="C40" s="168"/>
      <c r="D40" s="681"/>
      <c r="E40" s="684" t="s">
        <v>239</v>
      </c>
      <c r="F40" s="685"/>
      <c r="G40" s="169">
        <v>2000</v>
      </c>
      <c r="H40" s="169">
        <v>2000</v>
      </c>
      <c r="I40" s="170">
        <v>0</v>
      </c>
      <c r="J40" s="171">
        <v>0</v>
      </c>
      <c r="K40" s="172">
        <f t="shared" si="3"/>
        <v>0</v>
      </c>
      <c r="L40" s="170">
        <f t="shared" si="4"/>
        <v>-1000</v>
      </c>
    </row>
    <row r="41" spans="1:12" ht="12.95" customHeight="1" x14ac:dyDescent="0.25">
      <c r="A41" s="680"/>
      <c r="B41" s="681"/>
      <c r="C41" s="168"/>
      <c r="D41" s="681"/>
      <c r="E41" s="684" t="s">
        <v>240</v>
      </c>
      <c r="F41" s="685"/>
      <c r="G41" s="169">
        <v>52600</v>
      </c>
      <c r="H41" s="169">
        <v>52600</v>
      </c>
      <c r="I41" s="170">
        <v>25047</v>
      </c>
      <c r="J41" s="171">
        <v>47.62</v>
      </c>
      <c r="K41" s="172">
        <f t="shared" si="3"/>
        <v>8.8654164290928317E-3</v>
      </c>
      <c r="L41" s="170">
        <f t="shared" si="4"/>
        <v>-1253</v>
      </c>
    </row>
    <row r="42" spans="1:12" ht="12.95" customHeight="1" x14ac:dyDescent="0.25">
      <c r="A42" s="680"/>
      <c r="B42" s="681"/>
      <c r="C42" s="168"/>
      <c r="D42" s="681"/>
      <c r="E42" s="684" t="s">
        <v>241</v>
      </c>
      <c r="F42" s="685"/>
      <c r="G42" s="169">
        <v>190000</v>
      </c>
      <c r="H42" s="169">
        <v>190000</v>
      </c>
      <c r="I42" s="170">
        <v>154300</v>
      </c>
      <c r="J42" s="171">
        <v>81.209999999999994</v>
      </c>
      <c r="K42" s="172">
        <f t="shared" si="3"/>
        <v>5.4614674612090228E-2</v>
      </c>
      <c r="L42" s="170">
        <f t="shared" si="4"/>
        <v>59300</v>
      </c>
    </row>
    <row r="43" spans="1:12" ht="12.95" customHeight="1" x14ac:dyDescent="0.25">
      <c r="A43" s="680"/>
      <c r="B43" s="681"/>
      <c r="C43" s="168"/>
      <c r="D43" s="681"/>
      <c r="E43" s="684" t="s">
        <v>242</v>
      </c>
      <c r="F43" s="685"/>
      <c r="G43" s="169">
        <v>30430</v>
      </c>
      <c r="H43" s="169">
        <v>39630</v>
      </c>
      <c r="I43" s="170">
        <v>24079</v>
      </c>
      <c r="J43" s="171">
        <v>60.76</v>
      </c>
      <c r="K43" s="172">
        <f t="shared" si="3"/>
        <v>8.5227916395626737E-3</v>
      </c>
      <c r="L43" s="170">
        <f t="shared" si="4"/>
        <v>4264</v>
      </c>
    </row>
    <row r="44" spans="1:12" ht="12.95" customHeight="1" x14ac:dyDescent="0.25">
      <c r="A44" s="680" t="s">
        <v>0</v>
      </c>
      <c r="B44" s="681"/>
      <c r="C44" s="681"/>
      <c r="D44" s="681"/>
      <c r="E44" s="684" t="s">
        <v>243</v>
      </c>
      <c r="F44" s="685"/>
      <c r="G44" s="169">
        <v>3900</v>
      </c>
      <c r="H44" s="169">
        <v>3900</v>
      </c>
      <c r="I44" s="170">
        <v>1348</v>
      </c>
      <c r="J44" s="171">
        <v>34.57</v>
      </c>
      <c r="K44" s="172">
        <f t="shared" si="3"/>
        <v>4.7712625649447586E-4</v>
      </c>
      <c r="L44" s="170">
        <f t="shared" si="4"/>
        <v>-602</v>
      </c>
    </row>
    <row r="45" spans="1:12" ht="26.25" customHeight="1" x14ac:dyDescent="0.25">
      <c r="A45" s="680"/>
      <c r="B45" s="681"/>
      <c r="C45" s="681"/>
      <c r="D45" s="681"/>
      <c r="E45" s="684" t="s">
        <v>244</v>
      </c>
      <c r="F45" s="685"/>
      <c r="G45" s="169">
        <v>0</v>
      </c>
      <c r="H45" s="169">
        <v>13600</v>
      </c>
      <c r="I45" s="170">
        <v>13600</v>
      </c>
      <c r="J45" s="171">
        <v>100</v>
      </c>
      <c r="K45" s="172">
        <f t="shared" si="3"/>
        <v>4.8137367124071748E-3</v>
      </c>
      <c r="L45" s="170">
        <f t="shared" si="4"/>
        <v>6800</v>
      </c>
    </row>
    <row r="46" spans="1:12" ht="12.95" customHeight="1" x14ac:dyDescent="0.25">
      <c r="A46" s="680"/>
      <c r="B46" s="681"/>
      <c r="C46" s="681"/>
      <c r="D46" s="681"/>
      <c r="E46" s="684" t="s">
        <v>245</v>
      </c>
      <c r="F46" s="685"/>
      <c r="G46" s="169">
        <v>3000</v>
      </c>
      <c r="H46" s="169">
        <v>3000</v>
      </c>
      <c r="I46" s="170">
        <v>1100</v>
      </c>
      <c r="J46" s="171">
        <v>36.67</v>
      </c>
      <c r="K46" s="172">
        <f t="shared" si="3"/>
        <v>3.8934635173881559E-4</v>
      </c>
      <c r="L46" s="170">
        <f t="shared" si="4"/>
        <v>-400</v>
      </c>
    </row>
    <row r="47" spans="1:12" ht="12.95" customHeight="1" x14ac:dyDescent="0.25">
      <c r="A47" s="680"/>
      <c r="B47" s="681"/>
      <c r="C47" s="681"/>
      <c r="D47" s="681"/>
      <c r="E47" s="684" t="s">
        <v>246</v>
      </c>
      <c r="F47" s="685"/>
      <c r="G47" s="169">
        <v>14000</v>
      </c>
      <c r="H47" s="169">
        <v>14000</v>
      </c>
      <c r="I47" s="170">
        <v>8177</v>
      </c>
      <c r="J47" s="171">
        <v>58.41</v>
      </c>
      <c r="K47" s="172">
        <f t="shared" si="3"/>
        <v>2.894259198334814E-3</v>
      </c>
      <c r="L47" s="170">
        <f t="shared" si="4"/>
        <v>1177</v>
      </c>
    </row>
    <row r="48" spans="1:12" ht="12.95" customHeight="1" x14ac:dyDescent="0.25">
      <c r="A48" s="680" t="s">
        <v>0</v>
      </c>
      <c r="B48" s="681"/>
      <c r="C48" s="168"/>
      <c r="D48" s="690" t="s">
        <v>247</v>
      </c>
      <c r="E48" s="691"/>
      <c r="F48" s="691"/>
      <c r="G48" s="164">
        <v>70000</v>
      </c>
      <c r="H48" s="164">
        <v>70000</v>
      </c>
      <c r="I48" s="165">
        <v>14619</v>
      </c>
      <c r="J48" s="166">
        <v>20.88</v>
      </c>
      <c r="K48" s="167">
        <f t="shared" si="3"/>
        <v>5.1744130146088594E-3</v>
      </c>
      <c r="L48" s="165">
        <f t="shared" si="4"/>
        <v>-20381</v>
      </c>
    </row>
    <row r="49" spans="1:12" ht="17.25" customHeight="1" x14ac:dyDescent="0.25">
      <c r="A49" s="680"/>
      <c r="B49" s="681"/>
      <c r="C49" s="168"/>
      <c r="D49" s="168" t="s">
        <v>0</v>
      </c>
      <c r="E49" s="684" t="s">
        <v>248</v>
      </c>
      <c r="F49" s="685"/>
      <c r="G49" s="169">
        <v>70000</v>
      </c>
      <c r="H49" s="169">
        <v>70000</v>
      </c>
      <c r="I49" s="170">
        <v>14619</v>
      </c>
      <c r="J49" s="171">
        <v>20.88</v>
      </c>
      <c r="K49" s="172">
        <f t="shared" si="3"/>
        <v>5.1744130146088594E-3</v>
      </c>
      <c r="L49" s="170">
        <f t="shared" si="4"/>
        <v>-20381</v>
      </c>
    </row>
    <row r="50" spans="1:12" ht="12.95" customHeight="1" x14ac:dyDescent="0.25">
      <c r="A50" s="173" t="s">
        <v>0</v>
      </c>
      <c r="B50" s="686" t="s">
        <v>56</v>
      </c>
      <c r="C50" s="687"/>
      <c r="D50" s="687"/>
      <c r="E50" s="687"/>
      <c r="F50" s="687"/>
      <c r="G50" s="159">
        <v>45110229</v>
      </c>
      <c r="H50" s="159">
        <v>90888516</v>
      </c>
      <c r="I50" s="160">
        <v>21037537</v>
      </c>
      <c r="J50" s="161">
        <v>23.15</v>
      </c>
      <c r="K50" s="162">
        <f t="shared" si="3"/>
        <v>7.446262073200316</v>
      </c>
      <c r="L50" s="160">
        <f t="shared" si="4"/>
        <v>-24406721</v>
      </c>
    </row>
    <row r="51" spans="1:12" ht="12.95" customHeight="1" x14ac:dyDescent="0.25">
      <c r="A51" s="173"/>
      <c r="B51" s="688" t="s">
        <v>0</v>
      </c>
      <c r="C51" s="163"/>
      <c r="D51" s="690" t="s">
        <v>220</v>
      </c>
      <c r="E51" s="691"/>
      <c r="F51" s="691"/>
      <c r="G51" s="164">
        <v>12400000</v>
      </c>
      <c r="H51" s="164">
        <v>32504000</v>
      </c>
      <c r="I51" s="165">
        <v>3696407</v>
      </c>
      <c r="J51" s="166">
        <v>11.37</v>
      </c>
      <c r="K51" s="167">
        <f t="shared" si="3"/>
        <v>1.3083477999925637</v>
      </c>
      <c r="L51" s="165">
        <f t="shared" si="4"/>
        <v>-12555593</v>
      </c>
    </row>
    <row r="52" spans="1:12" ht="12.95" customHeight="1" x14ac:dyDescent="0.25">
      <c r="A52" s="173"/>
      <c r="B52" s="681"/>
      <c r="C52" s="168"/>
      <c r="D52" s="681" t="s">
        <v>0</v>
      </c>
      <c r="E52" s="684" t="s">
        <v>227</v>
      </c>
      <c r="F52" s="685"/>
      <c r="G52" s="169">
        <v>31396</v>
      </c>
      <c r="H52" s="169">
        <v>31396</v>
      </c>
      <c r="I52" s="170">
        <v>6108</v>
      </c>
      <c r="J52" s="171">
        <v>19.45</v>
      </c>
      <c r="K52" s="172">
        <f t="shared" si="3"/>
        <v>2.1619341058369871E-3</v>
      </c>
      <c r="L52" s="170">
        <f t="shared" si="4"/>
        <v>-9590</v>
      </c>
    </row>
    <row r="53" spans="1:12" ht="12.95" customHeight="1" x14ac:dyDescent="0.25">
      <c r="A53" s="173"/>
      <c r="B53" s="681"/>
      <c r="C53" s="168"/>
      <c r="D53" s="681"/>
      <c r="E53" s="684" t="s">
        <v>228</v>
      </c>
      <c r="F53" s="685"/>
      <c r="G53" s="169">
        <v>20931</v>
      </c>
      <c r="H53" s="169">
        <v>20931</v>
      </c>
      <c r="I53" s="170">
        <v>3914</v>
      </c>
      <c r="J53" s="171">
        <v>18.7</v>
      </c>
      <c r="K53" s="172">
        <f t="shared" si="3"/>
        <v>1.3853651097324765E-3</v>
      </c>
      <c r="L53" s="170">
        <f t="shared" si="4"/>
        <v>-6551.5</v>
      </c>
    </row>
    <row r="54" spans="1:12" ht="12.95" customHeight="1" x14ac:dyDescent="0.25">
      <c r="A54" s="173"/>
      <c r="B54" s="681"/>
      <c r="C54" s="168"/>
      <c r="D54" s="681"/>
      <c r="E54" s="684" t="s">
        <v>229</v>
      </c>
      <c r="F54" s="685"/>
      <c r="G54" s="169">
        <v>2853675</v>
      </c>
      <c r="H54" s="169">
        <v>2853675</v>
      </c>
      <c r="I54" s="170">
        <v>1685783</v>
      </c>
      <c r="J54" s="171">
        <v>59.07</v>
      </c>
      <c r="K54" s="172">
        <f t="shared" si="3"/>
        <v>0.59668496443028707</v>
      </c>
      <c r="L54" s="170">
        <f t="shared" si="4"/>
        <v>258945.5</v>
      </c>
    </row>
    <row r="55" spans="1:12" ht="12.95" customHeight="1" x14ac:dyDescent="0.25">
      <c r="A55" s="173"/>
      <c r="B55" s="681"/>
      <c r="C55" s="168"/>
      <c r="D55" s="681"/>
      <c r="E55" s="684" t="s">
        <v>230</v>
      </c>
      <c r="F55" s="685"/>
      <c r="G55" s="169">
        <v>941876</v>
      </c>
      <c r="H55" s="169">
        <v>5896270</v>
      </c>
      <c r="I55" s="170">
        <v>227706</v>
      </c>
      <c r="J55" s="171">
        <v>3.86</v>
      </c>
      <c r="K55" s="172">
        <f t="shared" si="3"/>
        <v>8.0596818517307947E-2</v>
      </c>
      <c r="L55" s="170">
        <f t="shared" si="4"/>
        <v>-2720429</v>
      </c>
    </row>
    <row r="56" spans="1:12" ht="12.95" customHeight="1" x14ac:dyDescent="0.25">
      <c r="A56" s="173"/>
      <c r="B56" s="681"/>
      <c r="C56" s="168"/>
      <c r="D56" s="681"/>
      <c r="E56" s="684" t="s">
        <v>232</v>
      </c>
      <c r="F56" s="685"/>
      <c r="G56" s="169">
        <v>8393979</v>
      </c>
      <c r="H56" s="169">
        <v>23543585</v>
      </c>
      <c r="I56" s="170">
        <v>1666126</v>
      </c>
      <c r="J56" s="171">
        <v>7.08</v>
      </c>
      <c r="K56" s="172">
        <f t="shared" si="3"/>
        <v>0.58972734512471447</v>
      </c>
      <c r="L56" s="170">
        <f t="shared" si="4"/>
        <v>-10105666.5</v>
      </c>
    </row>
    <row r="57" spans="1:12" ht="28.5" customHeight="1" x14ac:dyDescent="0.25">
      <c r="A57" s="173"/>
      <c r="B57" s="681"/>
      <c r="C57" s="168"/>
      <c r="D57" s="681"/>
      <c r="E57" s="684" t="s">
        <v>234</v>
      </c>
      <c r="F57" s="685"/>
      <c r="G57" s="169">
        <v>2093</v>
      </c>
      <c r="H57" s="169">
        <v>2093</v>
      </c>
      <c r="I57" s="170">
        <v>0</v>
      </c>
      <c r="J57" s="171">
        <v>0</v>
      </c>
      <c r="K57" s="172">
        <f t="shared" si="3"/>
        <v>0</v>
      </c>
      <c r="L57" s="170">
        <f t="shared" si="4"/>
        <v>-1046.5</v>
      </c>
    </row>
    <row r="58" spans="1:12" ht="12.95" customHeight="1" x14ac:dyDescent="0.25">
      <c r="A58" s="173"/>
      <c r="B58" s="681"/>
      <c r="C58" s="168"/>
      <c r="D58" s="681"/>
      <c r="E58" s="684" t="s">
        <v>240</v>
      </c>
      <c r="F58" s="685"/>
      <c r="G58" s="169">
        <v>20000</v>
      </c>
      <c r="H58" s="169">
        <v>20000</v>
      </c>
      <c r="I58" s="170">
        <v>19931</v>
      </c>
      <c r="J58" s="171">
        <v>99.65</v>
      </c>
      <c r="K58" s="172">
        <f t="shared" si="3"/>
        <v>7.054601942278485E-3</v>
      </c>
      <c r="L58" s="170">
        <f t="shared" si="4"/>
        <v>9931</v>
      </c>
    </row>
    <row r="59" spans="1:12" ht="12.95" customHeight="1" x14ac:dyDescent="0.25">
      <c r="A59" s="173"/>
      <c r="B59" s="681"/>
      <c r="C59" s="168"/>
      <c r="D59" s="681"/>
      <c r="E59" s="684" t="s">
        <v>242</v>
      </c>
      <c r="F59" s="685"/>
      <c r="G59" s="169">
        <v>36629</v>
      </c>
      <c r="H59" s="169">
        <v>36629</v>
      </c>
      <c r="I59" s="170">
        <v>27158</v>
      </c>
      <c r="J59" s="171">
        <v>74.14</v>
      </c>
      <c r="K59" s="172">
        <f t="shared" si="3"/>
        <v>9.6126074732025037E-3</v>
      </c>
      <c r="L59" s="170">
        <f t="shared" si="4"/>
        <v>8843.5</v>
      </c>
    </row>
    <row r="60" spans="1:12" ht="12.95" customHeight="1" x14ac:dyDescent="0.25">
      <c r="A60" s="173"/>
      <c r="B60" s="681"/>
      <c r="C60" s="168"/>
      <c r="D60" s="681"/>
      <c r="E60" s="684" t="s">
        <v>243</v>
      </c>
      <c r="F60" s="685"/>
      <c r="G60" s="169">
        <v>7326</v>
      </c>
      <c r="H60" s="169">
        <v>7326</v>
      </c>
      <c r="I60" s="170">
        <v>806</v>
      </c>
      <c r="J60" s="171">
        <v>11</v>
      </c>
      <c r="K60" s="172">
        <f t="shared" si="3"/>
        <v>2.8528469045589581E-4</v>
      </c>
      <c r="L60" s="170">
        <f t="shared" si="4"/>
        <v>-2857</v>
      </c>
    </row>
    <row r="61" spans="1:12" ht="12.95" customHeight="1" x14ac:dyDescent="0.25">
      <c r="A61" s="173"/>
      <c r="B61" s="681"/>
      <c r="C61" s="168"/>
      <c r="D61" s="681"/>
      <c r="E61" s="684" t="s">
        <v>249</v>
      </c>
      <c r="F61" s="685"/>
      <c r="G61" s="169">
        <v>73257</v>
      </c>
      <c r="H61" s="169">
        <v>54512</v>
      </c>
      <c r="I61" s="170">
        <v>40130</v>
      </c>
      <c r="J61" s="171">
        <v>73.62</v>
      </c>
      <c r="K61" s="172">
        <f t="shared" si="3"/>
        <v>1.42040628138897E-2</v>
      </c>
      <c r="L61" s="170">
        <f t="shared" si="4"/>
        <v>12874</v>
      </c>
    </row>
    <row r="62" spans="1:12" ht="26.25" customHeight="1" x14ac:dyDescent="0.25">
      <c r="A62" s="173"/>
      <c r="B62" s="681"/>
      <c r="C62" s="168"/>
      <c r="D62" s="681"/>
      <c r="E62" s="684" t="s">
        <v>244</v>
      </c>
      <c r="F62" s="685"/>
      <c r="G62" s="169">
        <v>0</v>
      </c>
      <c r="H62" s="169">
        <v>18745</v>
      </c>
      <c r="I62" s="170">
        <v>18745</v>
      </c>
      <c r="J62" s="171">
        <v>100</v>
      </c>
      <c r="K62" s="172">
        <f t="shared" si="3"/>
        <v>6.6348157848582709E-3</v>
      </c>
      <c r="L62" s="170">
        <f t="shared" si="4"/>
        <v>9372.5</v>
      </c>
    </row>
    <row r="63" spans="1:12" ht="12.95" customHeight="1" x14ac:dyDescent="0.25">
      <c r="A63" s="173"/>
      <c r="B63" s="681"/>
      <c r="C63" s="168"/>
      <c r="D63" s="681"/>
      <c r="E63" s="684" t="s">
        <v>245</v>
      </c>
      <c r="F63" s="685"/>
      <c r="G63" s="169">
        <v>18838</v>
      </c>
      <c r="H63" s="169">
        <v>18838</v>
      </c>
      <c r="I63" s="170">
        <v>0</v>
      </c>
      <c r="J63" s="171">
        <v>0</v>
      </c>
      <c r="K63" s="172">
        <f t="shared" si="3"/>
        <v>0</v>
      </c>
      <c r="L63" s="170">
        <f t="shared" si="4"/>
        <v>-9419</v>
      </c>
    </row>
    <row r="64" spans="1:12" ht="12.95" customHeight="1" x14ac:dyDescent="0.25">
      <c r="A64" s="173"/>
      <c r="B64" s="681"/>
      <c r="C64" s="168"/>
      <c r="D64" s="690" t="s">
        <v>247</v>
      </c>
      <c r="E64" s="691"/>
      <c r="F64" s="691"/>
      <c r="G64" s="164">
        <v>32710229</v>
      </c>
      <c r="H64" s="164">
        <v>58384516</v>
      </c>
      <c r="I64" s="165">
        <v>17341130</v>
      </c>
      <c r="J64" s="166">
        <v>29.7</v>
      </c>
      <c r="K64" s="167">
        <f t="shared" si="3"/>
        <v>6.1379142732077518</v>
      </c>
      <c r="L64" s="165">
        <f t="shared" si="4"/>
        <v>-11851128</v>
      </c>
    </row>
    <row r="65" spans="1:12" ht="12.95" customHeight="1" x14ac:dyDescent="0.25">
      <c r="A65" s="173"/>
      <c r="B65" s="681"/>
      <c r="C65" s="168"/>
      <c r="D65" s="681" t="s">
        <v>0</v>
      </c>
      <c r="E65" s="684" t="s">
        <v>250</v>
      </c>
      <c r="F65" s="685"/>
      <c r="G65" s="169">
        <v>4908074</v>
      </c>
      <c r="H65" s="169">
        <v>9977036</v>
      </c>
      <c r="I65" s="170">
        <v>2077725</v>
      </c>
      <c r="J65" s="171">
        <v>20.83</v>
      </c>
      <c r="K65" s="172">
        <f t="shared" si="3"/>
        <v>0.73541331696957335</v>
      </c>
      <c r="L65" s="170">
        <f t="shared" si="4"/>
        <v>-2910793</v>
      </c>
    </row>
    <row r="66" spans="1:12" ht="12.95" customHeight="1" x14ac:dyDescent="0.25">
      <c r="A66" s="173"/>
      <c r="B66" s="681"/>
      <c r="C66" s="168"/>
      <c r="D66" s="681"/>
      <c r="E66" s="684" t="s">
        <v>251</v>
      </c>
      <c r="F66" s="685"/>
      <c r="G66" s="169">
        <v>1230801</v>
      </c>
      <c r="H66" s="169">
        <v>1230801</v>
      </c>
      <c r="I66" s="170">
        <v>182922</v>
      </c>
      <c r="J66" s="171">
        <v>14.86</v>
      </c>
      <c r="K66" s="172">
        <f t="shared" si="3"/>
        <v>6.4745466684334202E-2</v>
      </c>
      <c r="L66" s="170">
        <f t="shared" si="4"/>
        <v>-432478.5</v>
      </c>
    </row>
    <row r="67" spans="1:12" ht="12.95" customHeight="1" x14ac:dyDescent="0.25">
      <c r="A67" s="173"/>
      <c r="B67" s="681"/>
      <c r="C67" s="168"/>
      <c r="D67" s="681"/>
      <c r="E67" s="684" t="s">
        <v>252</v>
      </c>
      <c r="F67" s="685"/>
      <c r="G67" s="169">
        <v>5036040</v>
      </c>
      <c r="H67" s="169">
        <v>5036040</v>
      </c>
      <c r="I67" s="170">
        <v>150662</v>
      </c>
      <c r="J67" s="171">
        <v>2.99</v>
      </c>
      <c r="K67" s="172">
        <f t="shared" si="3"/>
        <v>5.3327000041521307E-2</v>
      </c>
      <c r="L67" s="170">
        <f t="shared" si="4"/>
        <v>-2367358</v>
      </c>
    </row>
    <row r="68" spans="1:12" ht="12.95" customHeight="1" x14ac:dyDescent="0.25">
      <c r="A68" s="173"/>
      <c r="B68" s="681"/>
      <c r="C68" s="168"/>
      <c r="D68" s="681"/>
      <c r="E68" s="684" t="s">
        <v>253</v>
      </c>
      <c r="F68" s="685"/>
      <c r="G68" s="169">
        <v>14507363</v>
      </c>
      <c r="H68" s="169">
        <v>32021889</v>
      </c>
      <c r="I68" s="170">
        <v>11519654</v>
      </c>
      <c r="J68" s="171">
        <v>35.97</v>
      </c>
      <c r="K68" s="172">
        <f t="shared" si="3"/>
        <v>4.0773956892667762</v>
      </c>
      <c r="L68" s="170">
        <f t="shared" si="4"/>
        <v>-4491290.5</v>
      </c>
    </row>
    <row r="69" spans="1:12" ht="12.95" customHeight="1" x14ac:dyDescent="0.25">
      <c r="A69" s="173"/>
      <c r="B69" s="689"/>
      <c r="C69" s="168"/>
      <c r="D69" s="681"/>
      <c r="E69" s="684" t="s">
        <v>254</v>
      </c>
      <c r="F69" s="685"/>
      <c r="G69" s="169">
        <v>7027951</v>
      </c>
      <c r="H69" s="169">
        <v>10118750</v>
      </c>
      <c r="I69" s="170">
        <v>3410167</v>
      </c>
      <c r="J69" s="171">
        <v>33.700000000000003</v>
      </c>
      <c r="K69" s="172">
        <f t="shared" si="3"/>
        <v>1.2070328002455468</v>
      </c>
      <c r="L69" s="170">
        <f t="shared" si="4"/>
        <v>-1649208</v>
      </c>
    </row>
    <row r="70" spans="1:12" ht="14.25" customHeight="1" x14ac:dyDescent="0.25">
      <c r="A70" s="173"/>
      <c r="B70" s="686" t="s">
        <v>255</v>
      </c>
      <c r="C70" s="687"/>
      <c r="D70" s="687"/>
      <c r="E70" s="687"/>
      <c r="F70" s="687"/>
      <c r="G70" s="159">
        <v>3000</v>
      </c>
      <c r="H70" s="159">
        <v>3000</v>
      </c>
      <c r="I70" s="160">
        <v>0</v>
      </c>
      <c r="J70" s="161">
        <v>0</v>
      </c>
      <c r="K70" s="162">
        <f t="shared" si="3"/>
        <v>0</v>
      </c>
      <c r="L70" s="160">
        <f t="shared" si="4"/>
        <v>-1500</v>
      </c>
    </row>
    <row r="71" spans="1:12" ht="12.95" customHeight="1" x14ac:dyDescent="0.25">
      <c r="A71" s="173"/>
      <c r="B71" s="688" t="s">
        <v>0</v>
      </c>
      <c r="C71" s="198"/>
      <c r="D71" s="690" t="s">
        <v>220</v>
      </c>
      <c r="E71" s="691"/>
      <c r="F71" s="694"/>
      <c r="G71" s="164">
        <v>3000</v>
      </c>
      <c r="H71" s="164">
        <v>3000</v>
      </c>
      <c r="I71" s="165">
        <v>0</v>
      </c>
      <c r="J71" s="166">
        <v>0</v>
      </c>
      <c r="K71" s="167">
        <f t="shared" si="3"/>
        <v>0</v>
      </c>
      <c r="L71" s="165">
        <f t="shared" si="4"/>
        <v>-1500</v>
      </c>
    </row>
    <row r="72" spans="1:12" x14ac:dyDescent="0.25">
      <c r="A72" s="213"/>
      <c r="B72" s="683"/>
      <c r="C72" s="200"/>
      <c r="D72" s="200" t="s">
        <v>0</v>
      </c>
      <c r="E72" s="678" t="s">
        <v>232</v>
      </c>
      <c r="F72" s="679"/>
      <c r="G72" s="169">
        <v>3000</v>
      </c>
      <c r="H72" s="169">
        <v>3000</v>
      </c>
      <c r="I72" s="170">
        <v>0</v>
      </c>
      <c r="J72" s="171">
        <v>0</v>
      </c>
      <c r="K72" s="172">
        <f t="shared" si="3"/>
        <v>0</v>
      </c>
      <c r="L72" s="170">
        <f t="shared" si="4"/>
        <v>-1500</v>
      </c>
    </row>
    <row r="73" spans="1:12" ht="12.95" customHeight="1" x14ac:dyDescent="0.25">
      <c r="A73" s="173"/>
      <c r="B73" s="695" t="s">
        <v>69</v>
      </c>
      <c r="C73" s="696"/>
      <c r="D73" s="696"/>
      <c r="E73" s="696"/>
      <c r="F73" s="696"/>
      <c r="G73" s="159">
        <v>7989428</v>
      </c>
      <c r="H73" s="159">
        <v>7989428</v>
      </c>
      <c r="I73" s="160">
        <v>2450932</v>
      </c>
      <c r="J73" s="161">
        <v>30.68</v>
      </c>
      <c r="K73" s="162">
        <f t="shared" si="3"/>
        <v>0.86751039323628987</v>
      </c>
      <c r="L73" s="160">
        <f t="shared" si="4"/>
        <v>-1543782</v>
      </c>
    </row>
    <row r="74" spans="1:12" ht="12.95" customHeight="1" x14ac:dyDescent="0.25">
      <c r="A74" s="173"/>
      <c r="B74" s="688" t="s">
        <v>0</v>
      </c>
      <c r="C74" s="163"/>
      <c r="D74" s="690" t="s">
        <v>220</v>
      </c>
      <c r="E74" s="691"/>
      <c r="F74" s="691"/>
      <c r="G74" s="164">
        <v>7940228</v>
      </c>
      <c r="H74" s="164">
        <v>7940228</v>
      </c>
      <c r="I74" s="165">
        <v>2450932</v>
      </c>
      <c r="J74" s="166">
        <v>30.87</v>
      </c>
      <c r="K74" s="167">
        <f t="shared" si="3"/>
        <v>0.86751039323628987</v>
      </c>
      <c r="L74" s="165">
        <f t="shared" si="4"/>
        <v>-1519182</v>
      </c>
    </row>
    <row r="75" spans="1:12" ht="12.95" customHeight="1" x14ac:dyDescent="0.25">
      <c r="A75" s="173"/>
      <c r="B75" s="681"/>
      <c r="C75" s="168"/>
      <c r="D75" s="681" t="s">
        <v>0</v>
      </c>
      <c r="E75" s="684" t="s">
        <v>256</v>
      </c>
      <c r="F75" s="685"/>
      <c r="G75" s="169">
        <v>0</v>
      </c>
      <c r="H75" s="169">
        <v>67</v>
      </c>
      <c r="I75" s="170">
        <v>67</v>
      </c>
      <c r="J75" s="171">
        <v>99.88</v>
      </c>
      <c r="K75" s="172">
        <f t="shared" si="3"/>
        <v>2.3714732333182405E-5</v>
      </c>
      <c r="L75" s="170">
        <f t="shared" si="4"/>
        <v>33.5</v>
      </c>
    </row>
    <row r="76" spans="1:12" ht="12.95" customHeight="1" x14ac:dyDescent="0.25">
      <c r="A76" s="173"/>
      <c r="B76" s="681"/>
      <c r="C76" s="168"/>
      <c r="D76" s="681"/>
      <c r="E76" s="684" t="s">
        <v>257</v>
      </c>
      <c r="F76" s="685"/>
      <c r="G76" s="169">
        <v>0</v>
      </c>
      <c r="H76" s="169">
        <v>921</v>
      </c>
      <c r="I76" s="170">
        <v>920</v>
      </c>
      <c r="J76" s="171">
        <v>99.93</v>
      </c>
      <c r="K76" s="172">
        <f t="shared" si="3"/>
        <v>3.2563513054519126E-4</v>
      </c>
      <c r="L76" s="170">
        <f t="shared" si="4"/>
        <v>459.5</v>
      </c>
    </row>
    <row r="77" spans="1:12" ht="12.95" customHeight="1" x14ac:dyDescent="0.25">
      <c r="A77" s="173"/>
      <c r="B77" s="681"/>
      <c r="C77" s="168"/>
      <c r="D77" s="681"/>
      <c r="E77" s="684" t="s">
        <v>258</v>
      </c>
      <c r="F77" s="685"/>
      <c r="G77" s="169">
        <v>0</v>
      </c>
      <c r="H77" s="169">
        <v>307</v>
      </c>
      <c r="I77" s="170">
        <v>307</v>
      </c>
      <c r="J77" s="171">
        <v>99.93</v>
      </c>
      <c r="K77" s="172">
        <f t="shared" si="3"/>
        <v>1.086630272580149E-4</v>
      </c>
      <c r="L77" s="170">
        <f t="shared" si="4"/>
        <v>153.5</v>
      </c>
    </row>
    <row r="78" spans="1:12" ht="12.95" customHeight="1" x14ac:dyDescent="0.25">
      <c r="A78" s="173"/>
      <c r="B78" s="681"/>
      <c r="C78" s="168"/>
      <c r="D78" s="681"/>
      <c r="E78" s="684" t="s">
        <v>259</v>
      </c>
      <c r="F78" s="685"/>
      <c r="G78" s="169">
        <v>1923750</v>
      </c>
      <c r="H78" s="169">
        <v>1767000</v>
      </c>
      <c r="I78" s="170">
        <v>803009</v>
      </c>
      <c r="J78" s="171">
        <v>45.44</v>
      </c>
      <c r="K78" s="172">
        <f t="shared" si="3"/>
        <v>0.28422602233039507</v>
      </c>
      <c r="L78" s="170">
        <f t="shared" si="4"/>
        <v>-80491</v>
      </c>
    </row>
    <row r="79" spans="1:12" ht="12.95" customHeight="1" x14ac:dyDescent="0.25">
      <c r="A79" s="173"/>
      <c r="B79" s="681"/>
      <c r="C79" s="168"/>
      <c r="D79" s="681"/>
      <c r="E79" s="684" t="s">
        <v>260</v>
      </c>
      <c r="F79" s="685"/>
      <c r="G79" s="169">
        <v>641250</v>
      </c>
      <c r="H79" s="169">
        <v>589000</v>
      </c>
      <c r="I79" s="170">
        <v>267670</v>
      </c>
      <c r="J79" s="171">
        <v>45.44</v>
      </c>
      <c r="K79" s="172">
        <f t="shared" si="3"/>
        <v>9.4742125427207974E-2</v>
      </c>
      <c r="L79" s="170">
        <f t="shared" si="4"/>
        <v>-26830</v>
      </c>
    </row>
    <row r="80" spans="1:12" ht="12.95" customHeight="1" x14ac:dyDescent="0.25">
      <c r="A80" s="680" t="s">
        <v>0</v>
      </c>
      <c r="B80" s="681"/>
      <c r="C80" s="681"/>
      <c r="D80" s="681"/>
      <c r="E80" s="684" t="s">
        <v>261</v>
      </c>
      <c r="F80" s="685"/>
      <c r="G80" s="169">
        <v>0</v>
      </c>
      <c r="H80" s="169">
        <v>153000</v>
      </c>
      <c r="I80" s="170">
        <v>150831</v>
      </c>
      <c r="J80" s="171">
        <v>98.58</v>
      </c>
      <c r="K80" s="172">
        <f t="shared" si="3"/>
        <v>5.3386817799197545E-2</v>
      </c>
      <c r="L80" s="170">
        <f t="shared" si="4"/>
        <v>74331</v>
      </c>
    </row>
    <row r="81" spans="1:12" ht="12.95" customHeight="1" x14ac:dyDescent="0.25">
      <c r="A81" s="680"/>
      <c r="B81" s="681"/>
      <c r="C81" s="681"/>
      <c r="D81" s="681"/>
      <c r="E81" s="684" t="s">
        <v>262</v>
      </c>
      <c r="F81" s="685"/>
      <c r="G81" s="169">
        <v>0</v>
      </c>
      <c r="H81" s="169">
        <v>51000</v>
      </c>
      <c r="I81" s="170">
        <v>50277</v>
      </c>
      <c r="J81" s="171">
        <v>98.58</v>
      </c>
      <c r="K81" s="172">
        <f t="shared" si="3"/>
        <v>1.7795605933065846E-2</v>
      </c>
      <c r="L81" s="170">
        <f t="shared" si="4"/>
        <v>24777</v>
      </c>
    </row>
    <row r="82" spans="1:12" ht="12.95" customHeight="1" x14ac:dyDescent="0.25">
      <c r="A82" s="680"/>
      <c r="B82" s="681"/>
      <c r="C82" s="681"/>
      <c r="D82" s="681"/>
      <c r="E82" s="684" t="s">
        <v>263</v>
      </c>
      <c r="F82" s="685"/>
      <c r="G82" s="169">
        <v>327245</v>
      </c>
      <c r="H82" s="169">
        <v>320495</v>
      </c>
      <c r="I82" s="170">
        <v>172755</v>
      </c>
      <c r="J82" s="171">
        <v>53.9</v>
      </c>
      <c r="K82" s="172">
        <f t="shared" si="3"/>
        <v>6.1146844540580989E-2</v>
      </c>
      <c r="L82" s="170">
        <f t="shared" si="4"/>
        <v>12507.5</v>
      </c>
    </row>
    <row r="83" spans="1:12" ht="12.95" customHeight="1" x14ac:dyDescent="0.25">
      <c r="A83" s="680"/>
      <c r="B83" s="681"/>
      <c r="C83" s="681"/>
      <c r="D83" s="681"/>
      <c r="E83" s="684" t="s">
        <v>264</v>
      </c>
      <c r="F83" s="685"/>
      <c r="G83" s="169">
        <v>109082</v>
      </c>
      <c r="H83" s="169">
        <v>106832</v>
      </c>
      <c r="I83" s="170">
        <v>57585</v>
      </c>
      <c r="J83" s="171">
        <v>53.9</v>
      </c>
      <c r="K83" s="172">
        <f t="shared" ref="K83:K146" si="5">I83/$I$8%</f>
        <v>2.0382281513526997E-2</v>
      </c>
      <c r="L83" s="170">
        <f t="shared" ref="L83:L146" si="6">I83-H83/2</f>
        <v>4169</v>
      </c>
    </row>
    <row r="84" spans="1:12" ht="12.95" customHeight="1" x14ac:dyDescent="0.25">
      <c r="A84" s="680"/>
      <c r="B84" s="681"/>
      <c r="C84" s="681"/>
      <c r="D84" s="681"/>
      <c r="E84" s="684" t="s">
        <v>265</v>
      </c>
      <c r="F84" s="685"/>
      <c r="G84" s="169">
        <v>45750</v>
      </c>
      <c r="H84" s="169">
        <v>45750</v>
      </c>
      <c r="I84" s="170">
        <v>23026</v>
      </c>
      <c r="J84" s="171">
        <v>50.33</v>
      </c>
      <c r="K84" s="172">
        <f t="shared" si="5"/>
        <v>8.1500809955799714E-3</v>
      </c>
      <c r="L84" s="170">
        <f t="shared" si="6"/>
        <v>151</v>
      </c>
    </row>
    <row r="85" spans="1:12" ht="12.95" customHeight="1" x14ac:dyDescent="0.25">
      <c r="A85" s="680"/>
      <c r="B85" s="681"/>
      <c r="C85" s="681"/>
      <c r="D85" s="681"/>
      <c r="E85" s="684" t="s">
        <v>266</v>
      </c>
      <c r="F85" s="685"/>
      <c r="G85" s="169">
        <v>15250</v>
      </c>
      <c r="H85" s="169">
        <v>15250</v>
      </c>
      <c r="I85" s="170">
        <v>7676</v>
      </c>
      <c r="J85" s="171">
        <v>50.33</v>
      </c>
      <c r="K85" s="172">
        <f t="shared" si="5"/>
        <v>2.7169296326792262E-3</v>
      </c>
      <c r="L85" s="170">
        <f t="shared" si="6"/>
        <v>51</v>
      </c>
    </row>
    <row r="86" spans="1:12" ht="12.95" customHeight="1" x14ac:dyDescent="0.25">
      <c r="A86" s="680"/>
      <c r="B86" s="681"/>
      <c r="C86" s="681"/>
      <c r="D86" s="681"/>
      <c r="E86" s="684" t="s">
        <v>267</v>
      </c>
      <c r="F86" s="685"/>
      <c r="G86" s="169">
        <v>304050</v>
      </c>
      <c r="H86" s="169">
        <v>304050</v>
      </c>
      <c r="I86" s="170">
        <v>94682</v>
      </c>
      <c r="J86" s="171">
        <v>31.14</v>
      </c>
      <c r="K86" s="172">
        <f t="shared" si="5"/>
        <v>3.3512810250304129E-2</v>
      </c>
      <c r="L86" s="170">
        <f t="shared" si="6"/>
        <v>-57343</v>
      </c>
    </row>
    <row r="87" spans="1:12" ht="12.95" customHeight="1" x14ac:dyDescent="0.25">
      <c r="A87" s="680"/>
      <c r="B87" s="681"/>
      <c r="C87" s="681"/>
      <c r="D87" s="681"/>
      <c r="E87" s="684" t="s">
        <v>268</v>
      </c>
      <c r="F87" s="685"/>
      <c r="G87" s="169">
        <v>101350</v>
      </c>
      <c r="H87" s="169">
        <v>101350</v>
      </c>
      <c r="I87" s="170">
        <v>31563</v>
      </c>
      <c r="J87" s="171">
        <v>31.14</v>
      </c>
      <c r="K87" s="172">
        <f t="shared" si="5"/>
        <v>1.1171762636302034E-2</v>
      </c>
      <c r="L87" s="170">
        <f t="shared" si="6"/>
        <v>-19112</v>
      </c>
    </row>
    <row r="88" spans="1:12" ht="12.95" customHeight="1" x14ac:dyDescent="0.25">
      <c r="A88" s="680"/>
      <c r="B88" s="681"/>
      <c r="C88" s="681"/>
      <c r="D88" s="681"/>
      <c r="E88" s="684" t="s">
        <v>228</v>
      </c>
      <c r="F88" s="685"/>
      <c r="G88" s="169">
        <v>26200</v>
      </c>
      <c r="H88" s="169">
        <v>26200</v>
      </c>
      <c r="I88" s="170">
        <v>4755</v>
      </c>
      <c r="J88" s="171">
        <v>18.149999999999999</v>
      </c>
      <c r="K88" s="172">
        <f t="shared" si="5"/>
        <v>1.6830380931982438E-3</v>
      </c>
      <c r="L88" s="170">
        <f t="shared" si="6"/>
        <v>-8345</v>
      </c>
    </row>
    <row r="89" spans="1:12" ht="12.95" customHeight="1" x14ac:dyDescent="0.25">
      <c r="A89" s="680"/>
      <c r="B89" s="681"/>
      <c r="C89" s="681"/>
      <c r="D89" s="681"/>
      <c r="E89" s="684" t="s">
        <v>269</v>
      </c>
      <c r="F89" s="685"/>
      <c r="G89" s="169">
        <v>85408</v>
      </c>
      <c r="H89" s="169">
        <v>85408</v>
      </c>
      <c r="I89" s="170">
        <v>15507</v>
      </c>
      <c r="J89" s="171">
        <v>18.16</v>
      </c>
      <c r="K89" s="172">
        <f t="shared" si="5"/>
        <v>5.4887217058307396E-3</v>
      </c>
      <c r="L89" s="170">
        <f t="shared" si="6"/>
        <v>-27197</v>
      </c>
    </row>
    <row r="90" spans="1:12" ht="12.95" customHeight="1" x14ac:dyDescent="0.25">
      <c r="A90" s="680"/>
      <c r="B90" s="681"/>
      <c r="C90" s="681"/>
      <c r="D90" s="681"/>
      <c r="E90" s="684" t="s">
        <v>270</v>
      </c>
      <c r="F90" s="685"/>
      <c r="G90" s="169">
        <v>28470</v>
      </c>
      <c r="H90" s="169">
        <v>28470</v>
      </c>
      <c r="I90" s="170">
        <v>5169</v>
      </c>
      <c r="J90" s="171">
        <v>18.16</v>
      </c>
      <c r="K90" s="172">
        <f t="shared" si="5"/>
        <v>1.8295739019435799E-3</v>
      </c>
      <c r="L90" s="170">
        <f t="shared" si="6"/>
        <v>-9066</v>
      </c>
    </row>
    <row r="91" spans="1:12" ht="12.95" customHeight="1" x14ac:dyDescent="0.25">
      <c r="A91" s="680"/>
      <c r="B91" s="681"/>
      <c r="C91" s="681"/>
      <c r="D91" s="681"/>
      <c r="E91" s="684" t="s">
        <v>232</v>
      </c>
      <c r="F91" s="685"/>
      <c r="G91" s="169">
        <v>274528</v>
      </c>
      <c r="H91" s="169">
        <v>267168</v>
      </c>
      <c r="I91" s="170">
        <v>22461</v>
      </c>
      <c r="J91" s="171">
        <v>8.41</v>
      </c>
      <c r="K91" s="172">
        <f t="shared" si="5"/>
        <v>7.9500985512777605E-3</v>
      </c>
      <c r="L91" s="170">
        <f t="shared" si="6"/>
        <v>-111123</v>
      </c>
    </row>
    <row r="92" spans="1:12" ht="12.95" customHeight="1" x14ac:dyDescent="0.25">
      <c r="A92" s="680"/>
      <c r="B92" s="681"/>
      <c r="C92" s="681"/>
      <c r="D92" s="681"/>
      <c r="E92" s="684" t="s">
        <v>271</v>
      </c>
      <c r="F92" s="685"/>
      <c r="G92" s="169">
        <v>2572613</v>
      </c>
      <c r="H92" s="169">
        <v>2578613</v>
      </c>
      <c r="I92" s="170">
        <v>440246</v>
      </c>
      <c r="J92" s="171">
        <v>17.07</v>
      </c>
      <c r="K92" s="172">
        <f t="shared" si="5"/>
        <v>0.15582561269782419</v>
      </c>
      <c r="L92" s="170">
        <f t="shared" si="6"/>
        <v>-849060.5</v>
      </c>
    </row>
    <row r="93" spans="1:12" ht="12.95" customHeight="1" x14ac:dyDescent="0.25">
      <c r="A93" s="680"/>
      <c r="B93" s="681"/>
      <c r="C93" s="681"/>
      <c r="D93" s="681"/>
      <c r="E93" s="684" t="s">
        <v>272</v>
      </c>
      <c r="F93" s="685"/>
      <c r="G93" s="169">
        <v>857537</v>
      </c>
      <c r="H93" s="169">
        <v>859537</v>
      </c>
      <c r="I93" s="170">
        <v>146749</v>
      </c>
      <c r="J93" s="171">
        <v>17.07</v>
      </c>
      <c r="K93" s="172">
        <f t="shared" si="5"/>
        <v>5.1941988883017681E-2</v>
      </c>
      <c r="L93" s="170">
        <f t="shared" si="6"/>
        <v>-283019.5</v>
      </c>
    </row>
    <row r="94" spans="1:12" ht="12.95" customHeight="1" x14ac:dyDescent="0.25">
      <c r="A94" s="680"/>
      <c r="B94" s="681"/>
      <c r="C94" s="681"/>
      <c r="D94" s="681"/>
      <c r="E94" s="684" t="s">
        <v>273</v>
      </c>
      <c r="F94" s="685"/>
      <c r="G94" s="169">
        <v>0</v>
      </c>
      <c r="H94" s="169">
        <v>7360</v>
      </c>
      <c r="I94" s="170">
        <v>0</v>
      </c>
      <c r="J94" s="171">
        <v>0</v>
      </c>
      <c r="K94" s="172">
        <f t="shared" si="5"/>
        <v>0</v>
      </c>
      <c r="L94" s="170">
        <f t="shared" si="6"/>
        <v>-3680</v>
      </c>
    </row>
    <row r="95" spans="1:12" ht="12.95" customHeight="1" x14ac:dyDescent="0.25">
      <c r="A95" s="680"/>
      <c r="B95" s="681"/>
      <c r="C95" s="681"/>
      <c r="D95" s="681"/>
      <c r="E95" s="684" t="s">
        <v>274</v>
      </c>
      <c r="F95" s="685"/>
      <c r="G95" s="169">
        <v>0</v>
      </c>
      <c r="H95" s="169">
        <v>24000</v>
      </c>
      <c r="I95" s="170">
        <v>0</v>
      </c>
      <c r="J95" s="171">
        <v>0</v>
      </c>
      <c r="K95" s="172">
        <f t="shared" si="5"/>
        <v>0</v>
      </c>
      <c r="L95" s="170">
        <f t="shared" si="6"/>
        <v>-12000</v>
      </c>
    </row>
    <row r="96" spans="1:12" ht="12.95" customHeight="1" x14ac:dyDescent="0.25">
      <c r="A96" s="680"/>
      <c r="B96" s="681"/>
      <c r="C96" s="681"/>
      <c r="D96" s="681"/>
      <c r="E96" s="684" t="s">
        <v>275</v>
      </c>
      <c r="F96" s="685"/>
      <c r="G96" s="169">
        <v>0</v>
      </c>
      <c r="H96" s="169">
        <v>8000</v>
      </c>
      <c r="I96" s="170">
        <v>0</v>
      </c>
      <c r="J96" s="171">
        <v>0</v>
      </c>
      <c r="K96" s="172">
        <f t="shared" si="5"/>
        <v>0</v>
      </c>
      <c r="L96" s="170">
        <f t="shared" si="6"/>
        <v>-4000</v>
      </c>
    </row>
    <row r="97" spans="1:12" ht="27.75" customHeight="1" x14ac:dyDescent="0.25">
      <c r="A97" s="680"/>
      <c r="B97" s="681"/>
      <c r="C97" s="681"/>
      <c r="D97" s="681"/>
      <c r="E97" s="684" t="s">
        <v>237</v>
      </c>
      <c r="F97" s="685"/>
      <c r="G97" s="169">
        <v>61000</v>
      </c>
      <c r="H97" s="169">
        <v>61000</v>
      </c>
      <c r="I97" s="170">
        <v>0</v>
      </c>
      <c r="J97" s="171">
        <v>0</v>
      </c>
      <c r="K97" s="172">
        <f t="shared" si="5"/>
        <v>0</v>
      </c>
      <c r="L97" s="170">
        <f t="shared" si="6"/>
        <v>-30500</v>
      </c>
    </row>
    <row r="98" spans="1:12" ht="27.75" customHeight="1" x14ac:dyDescent="0.25">
      <c r="A98" s="680"/>
      <c r="B98" s="681"/>
      <c r="C98" s="681"/>
      <c r="D98" s="681"/>
      <c r="E98" s="684" t="s">
        <v>276</v>
      </c>
      <c r="F98" s="685"/>
      <c r="G98" s="169">
        <v>198750</v>
      </c>
      <c r="H98" s="169">
        <v>198750</v>
      </c>
      <c r="I98" s="170">
        <v>74545</v>
      </c>
      <c r="J98" s="171">
        <v>37.51</v>
      </c>
      <c r="K98" s="172">
        <f t="shared" si="5"/>
        <v>2.6385294354881825E-2</v>
      </c>
      <c r="L98" s="170">
        <f t="shared" si="6"/>
        <v>-24830</v>
      </c>
    </row>
    <row r="99" spans="1:12" ht="27.75" customHeight="1" x14ac:dyDescent="0.25">
      <c r="A99" s="680"/>
      <c r="B99" s="681"/>
      <c r="C99" s="681"/>
      <c r="D99" s="681"/>
      <c r="E99" s="684" t="s">
        <v>277</v>
      </c>
      <c r="F99" s="685"/>
      <c r="G99" s="169">
        <v>66250</v>
      </c>
      <c r="H99" s="169">
        <v>66250</v>
      </c>
      <c r="I99" s="170">
        <v>24848</v>
      </c>
      <c r="J99" s="171">
        <v>37.51</v>
      </c>
      <c r="K99" s="172">
        <f t="shared" si="5"/>
        <v>8.794980134550991E-3</v>
      </c>
      <c r="L99" s="170">
        <f t="shared" si="6"/>
        <v>-8277</v>
      </c>
    </row>
    <row r="100" spans="1:12" ht="12.95" customHeight="1" x14ac:dyDescent="0.25">
      <c r="A100" s="680"/>
      <c r="B100" s="681"/>
      <c r="C100" s="681"/>
      <c r="D100" s="681"/>
      <c r="E100" s="684" t="s">
        <v>238</v>
      </c>
      <c r="F100" s="685"/>
      <c r="G100" s="169">
        <v>18500</v>
      </c>
      <c r="H100" s="169">
        <v>18433</v>
      </c>
      <c r="I100" s="170">
        <v>4499</v>
      </c>
      <c r="J100" s="171">
        <v>24.4</v>
      </c>
      <c r="K100" s="172">
        <f t="shared" si="5"/>
        <v>1.5924265786117558E-3</v>
      </c>
      <c r="L100" s="170">
        <f t="shared" si="6"/>
        <v>-4717.5</v>
      </c>
    </row>
    <row r="101" spans="1:12" ht="12.95" customHeight="1" x14ac:dyDescent="0.25">
      <c r="A101" s="680"/>
      <c r="B101" s="681"/>
      <c r="C101" s="681"/>
      <c r="D101" s="681"/>
      <c r="E101" s="684" t="s">
        <v>278</v>
      </c>
      <c r="F101" s="685"/>
      <c r="G101" s="169">
        <v>176434</v>
      </c>
      <c r="H101" s="169">
        <v>145513</v>
      </c>
      <c r="I101" s="170">
        <v>33355</v>
      </c>
      <c r="J101" s="171">
        <v>22.92</v>
      </c>
      <c r="K101" s="172">
        <f t="shared" si="5"/>
        <v>1.1806043238407449E-2</v>
      </c>
      <c r="L101" s="170">
        <f t="shared" si="6"/>
        <v>-39401.5</v>
      </c>
    </row>
    <row r="102" spans="1:12" ht="12.95" customHeight="1" x14ac:dyDescent="0.25">
      <c r="A102" s="680"/>
      <c r="B102" s="681"/>
      <c r="C102" s="681"/>
      <c r="D102" s="681"/>
      <c r="E102" s="684" t="s">
        <v>279</v>
      </c>
      <c r="F102" s="685"/>
      <c r="G102" s="169">
        <v>58811</v>
      </c>
      <c r="H102" s="169">
        <v>48504</v>
      </c>
      <c r="I102" s="170">
        <v>11119</v>
      </c>
      <c r="J102" s="171">
        <v>22.92</v>
      </c>
      <c r="K102" s="172">
        <f t="shared" si="5"/>
        <v>3.9355837136217185E-3</v>
      </c>
      <c r="L102" s="170">
        <f t="shared" si="6"/>
        <v>-13133</v>
      </c>
    </row>
    <row r="103" spans="1:12" ht="12.95" customHeight="1" x14ac:dyDescent="0.25">
      <c r="A103" s="680"/>
      <c r="B103" s="681"/>
      <c r="C103" s="681"/>
      <c r="D103" s="681"/>
      <c r="E103" s="684" t="s">
        <v>280</v>
      </c>
      <c r="F103" s="685"/>
      <c r="G103" s="169">
        <v>750</v>
      </c>
      <c r="H103" s="169">
        <v>11250</v>
      </c>
      <c r="I103" s="170">
        <v>2334</v>
      </c>
      <c r="J103" s="171">
        <v>20.74</v>
      </c>
      <c r="K103" s="172">
        <f t="shared" si="5"/>
        <v>8.26122168143996E-4</v>
      </c>
      <c r="L103" s="170">
        <f t="shared" si="6"/>
        <v>-3291</v>
      </c>
    </row>
    <row r="104" spans="1:12" ht="12.95" customHeight="1" x14ac:dyDescent="0.25">
      <c r="A104" s="680"/>
      <c r="B104" s="681"/>
      <c r="C104" s="681"/>
      <c r="D104" s="681"/>
      <c r="E104" s="684" t="s">
        <v>281</v>
      </c>
      <c r="F104" s="685"/>
      <c r="G104" s="169">
        <v>250</v>
      </c>
      <c r="H104" s="169">
        <v>3750</v>
      </c>
      <c r="I104" s="170">
        <v>778</v>
      </c>
      <c r="J104" s="171">
        <v>20.74</v>
      </c>
      <c r="K104" s="172">
        <f t="shared" si="5"/>
        <v>2.7537405604799865E-4</v>
      </c>
      <c r="L104" s="170">
        <f t="shared" si="6"/>
        <v>-1097</v>
      </c>
    </row>
    <row r="105" spans="1:12" ht="12.95" customHeight="1" x14ac:dyDescent="0.25">
      <c r="A105" s="680"/>
      <c r="B105" s="681"/>
      <c r="C105" s="681"/>
      <c r="D105" s="681"/>
      <c r="E105" s="684" t="s">
        <v>282</v>
      </c>
      <c r="F105" s="685"/>
      <c r="G105" s="169">
        <v>35250</v>
      </c>
      <c r="H105" s="169">
        <v>35250</v>
      </c>
      <c r="I105" s="170">
        <v>3150</v>
      </c>
      <c r="J105" s="171">
        <v>8.94</v>
      </c>
      <c r="K105" s="172">
        <f t="shared" si="5"/>
        <v>1.1149463708884264E-3</v>
      </c>
      <c r="L105" s="170">
        <f t="shared" si="6"/>
        <v>-14475</v>
      </c>
    </row>
    <row r="106" spans="1:12" ht="12.95" customHeight="1" x14ac:dyDescent="0.25">
      <c r="A106" s="680"/>
      <c r="B106" s="681"/>
      <c r="C106" s="681"/>
      <c r="D106" s="681"/>
      <c r="E106" s="684" t="s">
        <v>283</v>
      </c>
      <c r="F106" s="685"/>
      <c r="G106" s="169">
        <v>11750</v>
      </c>
      <c r="H106" s="169">
        <v>11750</v>
      </c>
      <c r="I106" s="170">
        <v>1050</v>
      </c>
      <c r="J106" s="171">
        <v>8.94</v>
      </c>
      <c r="K106" s="172">
        <f t="shared" si="5"/>
        <v>3.7164879029614214E-4</v>
      </c>
      <c r="L106" s="170">
        <f t="shared" si="6"/>
        <v>-4825</v>
      </c>
    </row>
    <row r="107" spans="1:12" ht="12.95" customHeight="1" x14ac:dyDescent="0.25">
      <c r="A107" s="680" t="s">
        <v>0</v>
      </c>
      <c r="B107" s="681"/>
      <c r="C107" s="168"/>
      <c r="D107" s="690" t="s">
        <v>247</v>
      </c>
      <c r="E107" s="691"/>
      <c r="F107" s="691"/>
      <c r="G107" s="164">
        <v>49200</v>
      </c>
      <c r="H107" s="164">
        <v>49200</v>
      </c>
      <c r="I107" s="165">
        <v>0</v>
      </c>
      <c r="J107" s="166">
        <v>0</v>
      </c>
      <c r="K107" s="167">
        <f t="shared" si="5"/>
        <v>0</v>
      </c>
      <c r="L107" s="165">
        <f t="shared" si="6"/>
        <v>-24600</v>
      </c>
    </row>
    <row r="108" spans="1:12" ht="12.95" customHeight="1" x14ac:dyDescent="0.25">
      <c r="A108" s="680"/>
      <c r="B108" s="681"/>
      <c r="C108" s="168"/>
      <c r="D108" s="681" t="s">
        <v>0</v>
      </c>
      <c r="E108" s="684" t="s">
        <v>248</v>
      </c>
      <c r="F108" s="685"/>
      <c r="G108" s="169">
        <v>9200</v>
      </c>
      <c r="H108" s="169">
        <v>9200</v>
      </c>
      <c r="I108" s="170">
        <v>0</v>
      </c>
      <c r="J108" s="171">
        <v>0</v>
      </c>
      <c r="K108" s="172">
        <f t="shared" si="5"/>
        <v>0</v>
      </c>
      <c r="L108" s="170">
        <f t="shared" si="6"/>
        <v>-4600</v>
      </c>
    </row>
    <row r="109" spans="1:12" ht="12.95" customHeight="1" x14ac:dyDescent="0.25">
      <c r="A109" s="680"/>
      <c r="B109" s="681"/>
      <c r="C109" s="168"/>
      <c r="D109" s="681"/>
      <c r="E109" s="684" t="s">
        <v>284</v>
      </c>
      <c r="F109" s="685"/>
      <c r="G109" s="169">
        <v>30000</v>
      </c>
      <c r="H109" s="169">
        <v>30000</v>
      </c>
      <c r="I109" s="170">
        <v>0</v>
      </c>
      <c r="J109" s="171">
        <v>0</v>
      </c>
      <c r="K109" s="172">
        <f t="shared" si="5"/>
        <v>0</v>
      </c>
      <c r="L109" s="170">
        <f t="shared" si="6"/>
        <v>-15000</v>
      </c>
    </row>
    <row r="110" spans="1:12" ht="12.95" customHeight="1" x14ac:dyDescent="0.25">
      <c r="A110" s="680"/>
      <c r="B110" s="681"/>
      <c r="C110" s="168"/>
      <c r="D110" s="681"/>
      <c r="E110" s="684" t="s">
        <v>285</v>
      </c>
      <c r="F110" s="685"/>
      <c r="G110" s="169">
        <v>10000</v>
      </c>
      <c r="H110" s="169">
        <v>10000</v>
      </c>
      <c r="I110" s="170">
        <v>0</v>
      </c>
      <c r="J110" s="171">
        <v>0</v>
      </c>
      <c r="K110" s="172">
        <f t="shared" si="5"/>
        <v>0</v>
      </c>
      <c r="L110" s="170">
        <f t="shared" si="6"/>
        <v>-5000</v>
      </c>
    </row>
    <row r="111" spans="1:12" ht="12.95" customHeight="1" x14ac:dyDescent="0.25">
      <c r="A111" s="680" t="s">
        <v>0</v>
      </c>
      <c r="B111" s="686" t="s">
        <v>79</v>
      </c>
      <c r="C111" s="687"/>
      <c r="D111" s="687"/>
      <c r="E111" s="687"/>
      <c r="F111" s="687"/>
      <c r="G111" s="159">
        <v>9000000</v>
      </c>
      <c r="H111" s="159">
        <v>9015917</v>
      </c>
      <c r="I111" s="160">
        <v>178275</v>
      </c>
      <c r="J111" s="161">
        <v>1.98</v>
      </c>
      <c r="K111" s="162">
        <f t="shared" si="5"/>
        <v>6.3100655323852131E-2</v>
      </c>
      <c r="L111" s="160">
        <f t="shared" si="6"/>
        <v>-4329683.5</v>
      </c>
    </row>
    <row r="112" spans="1:12" s="175" customFormat="1" ht="12.95" customHeight="1" x14ac:dyDescent="0.25">
      <c r="A112" s="680"/>
      <c r="B112" s="174" t="s">
        <v>0</v>
      </c>
      <c r="C112" s="174"/>
      <c r="D112" s="690" t="s">
        <v>220</v>
      </c>
      <c r="E112" s="691"/>
      <c r="F112" s="691"/>
      <c r="G112" s="164">
        <v>44000</v>
      </c>
      <c r="H112" s="164">
        <v>190717</v>
      </c>
      <c r="I112" s="165">
        <v>178275</v>
      </c>
      <c r="J112" s="166">
        <v>93.48</v>
      </c>
      <c r="K112" s="167">
        <f t="shared" si="5"/>
        <v>6.3100655323852131E-2</v>
      </c>
      <c r="L112" s="165">
        <f t="shared" si="6"/>
        <v>82916.5</v>
      </c>
    </row>
    <row r="113" spans="1:12" ht="12.95" customHeight="1" x14ac:dyDescent="0.25">
      <c r="A113" s="680" t="s">
        <v>0</v>
      </c>
      <c r="B113" s="681"/>
      <c r="C113" s="681"/>
      <c r="D113" s="681"/>
      <c r="E113" s="684" t="s">
        <v>228</v>
      </c>
      <c r="F113" s="685"/>
      <c r="G113" s="169">
        <v>6000</v>
      </c>
      <c r="H113" s="169">
        <v>0</v>
      </c>
      <c r="I113" s="170">
        <v>0</v>
      </c>
      <c r="J113" s="171">
        <v>0</v>
      </c>
      <c r="K113" s="172">
        <f t="shared" si="5"/>
        <v>0</v>
      </c>
      <c r="L113" s="170">
        <f t="shared" si="6"/>
        <v>0</v>
      </c>
    </row>
    <row r="114" spans="1:12" ht="12.95" customHeight="1" x14ac:dyDescent="0.25">
      <c r="A114" s="680"/>
      <c r="B114" s="681"/>
      <c r="C114" s="681"/>
      <c r="D114" s="681"/>
      <c r="E114" s="684" t="s">
        <v>240</v>
      </c>
      <c r="F114" s="685"/>
      <c r="G114" s="169">
        <v>23000</v>
      </c>
      <c r="H114" s="169">
        <v>36000</v>
      </c>
      <c r="I114" s="170">
        <v>29494</v>
      </c>
      <c r="J114" s="171">
        <v>81.93</v>
      </c>
      <c r="K114" s="172">
        <f t="shared" si="5"/>
        <v>1.0439437543804206E-2</v>
      </c>
      <c r="L114" s="170">
        <f t="shared" si="6"/>
        <v>11494</v>
      </c>
    </row>
    <row r="115" spans="1:12" ht="12.95" customHeight="1" x14ac:dyDescent="0.25">
      <c r="A115" s="680"/>
      <c r="B115" s="681"/>
      <c r="C115" s="681"/>
      <c r="D115" s="681"/>
      <c r="E115" s="684" t="s">
        <v>286</v>
      </c>
      <c r="F115" s="685"/>
      <c r="G115" s="169">
        <v>0</v>
      </c>
      <c r="H115" s="169">
        <v>5777</v>
      </c>
      <c r="I115" s="170">
        <v>5777</v>
      </c>
      <c r="J115" s="171">
        <v>99.99</v>
      </c>
      <c r="K115" s="172">
        <f t="shared" si="5"/>
        <v>2.0447762490864887E-3</v>
      </c>
      <c r="L115" s="170">
        <f t="shared" si="6"/>
        <v>2888.5</v>
      </c>
    </row>
    <row r="116" spans="1:12" ht="30" customHeight="1" x14ac:dyDescent="0.25">
      <c r="A116" s="680"/>
      <c r="B116" s="681"/>
      <c r="C116" s="681"/>
      <c r="D116" s="681"/>
      <c r="E116" s="684" t="s">
        <v>244</v>
      </c>
      <c r="F116" s="685"/>
      <c r="G116" s="169">
        <v>0</v>
      </c>
      <c r="H116" s="169">
        <v>130800</v>
      </c>
      <c r="I116" s="170">
        <v>130800</v>
      </c>
      <c r="J116" s="171">
        <v>100</v>
      </c>
      <c r="K116" s="172">
        <f t="shared" si="5"/>
        <v>4.6296820734033711E-2</v>
      </c>
      <c r="L116" s="170">
        <f t="shared" si="6"/>
        <v>65400</v>
      </c>
    </row>
    <row r="117" spans="1:12" ht="12.95" customHeight="1" x14ac:dyDescent="0.25">
      <c r="A117" s="680"/>
      <c r="B117" s="681"/>
      <c r="C117" s="681"/>
      <c r="D117" s="681"/>
      <c r="E117" s="684" t="s">
        <v>245</v>
      </c>
      <c r="F117" s="685"/>
      <c r="G117" s="169">
        <v>15000</v>
      </c>
      <c r="H117" s="169">
        <v>18140</v>
      </c>
      <c r="I117" s="170">
        <v>12204</v>
      </c>
      <c r="J117" s="171">
        <v>67.28</v>
      </c>
      <c r="K117" s="172">
        <f t="shared" si="5"/>
        <v>4.3196207969277327E-3</v>
      </c>
      <c r="L117" s="170">
        <f t="shared" si="6"/>
        <v>3134</v>
      </c>
    </row>
    <row r="118" spans="1:12" s="175" customFormat="1" ht="12.95" customHeight="1" x14ac:dyDescent="0.25">
      <c r="A118" s="680" t="s">
        <v>0</v>
      </c>
      <c r="B118" s="681"/>
      <c r="C118" s="176"/>
      <c r="D118" s="690" t="s">
        <v>247</v>
      </c>
      <c r="E118" s="691"/>
      <c r="F118" s="691"/>
      <c r="G118" s="164">
        <v>8956000</v>
      </c>
      <c r="H118" s="164">
        <v>8825200</v>
      </c>
      <c r="I118" s="165">
        <v>0</v>
      </c>
      <c r="J118" s="166">
        <v>0</v>
      </c>
      <c r="K118" s="167">
        <f t="shared" si="5"/>
        <v>0</v>
      </c>
      <c r="L118" s="165">
        <f t="shared" si="6"/>
        <v>-4412600</v>
      </c>
    </row>
    <row r="119" spans="1:12" ht="12.95" customHeight="1" x14ac:dyDescent="0.25">
      <c r="A119" s="680"/>
      <c r="B119" s="681"/>
      <c r="C119" s="168"/>
      <c r="D119" s="681" t="s">
        <v>0</v>
      </c>
      <c r="E119" s="684" t="s">
        <v>248</v>
      </c>
      <c r="F119" s="685"/>
      <c r="G119" s="169">
        <v>50000</v>
      </c>
      <c r="H119" s="169">
        <v>54398</v>
      </c>
      <c r="I119" s="170">
        <v>0</v>
      </c>
      <c r="J119" s="171">
        <v>0</v>
      </c>
      <c r="K119" s="172">
        <f t="shared" si="5"/>
        <v>0</v>
      </c>
      <c r="L119" s="170">
        <f t="shared" si="6"/>
        <v>-27199</v>
      </c>
    </row>
    <row r="120" spans="1:12" ht="42" customHeight="1" x14ac:dyDescent="0.25">
      <c r="A120" s="680"/>
      <c r="B120" s="681"/>
      <c r="C120" s="168"/>
      <c r="D120" s="681"/>
      <c r="E120" s="684" t="s">
        <v>287</v>
      </c>
      <c r="F120" s="685"/>
      <c r="G120" s="169">
        <v>500000</v>
      </c>
      <c r="H120" s="169">
        <v>300103</v>
      </c>
      <c r="I120" s="170">
        <v>0</v>
      </c>
      <c r="J120" s="171">
        <v>0</v>
      </c>
      <c r="K120" s="172">
        <f t="shared" si="5"/>
        <v>0</v>
      </c>
      <c r="L120" s="170">
        <f t="shared" si="6"/>
        <v>-150051.5</v>
      </c>
    </row>
    <row r="121" spans="1:12" ht="42" customHeight="1" x14ac:dyDescent="0.25">
      <c r="A121" s="680"/>
      <c r="B121" s="681"/>
      <c r="C121" s="168"/>
      <c r="D121" s="681"/>
      <c r="E121" s="684" t="s">
        <v>288</v>
      </c>
      <c r="F121" s="685"/>
      <c r="G121" s="169">
        <v>4997000</v>
      </c>
      <c r="H121" s="169">
        <v>6583489</v>
      </c>
      <c r="I121" s="170">
        <v>0</v>
      </c>
      <c r="J121" s="171">
        <v>0</v>
      </c>
      <c r="K121" s="172">
        <f t="shared" si="5"/>
        <v>0</v>
      </c>
      <c r="L121" s="170">
        <f t="shared" si="6"/>
        <v>-3291744.5</v>
      </c>
    </row>
    <row r="122" spans="1:12" ht="42" customHeight="1" x14ac:dyDescent="0.25">
      <c r="A122" s="680"/>
      <c r="B122" s="681"/>
      <c r="C122" s="168"/>
      <c r="D122" s="681"/>
      <c r="E122" s="684" t="s">
        <v>289</v>
      </c>
      <c r="F122" s="685"/>
      <c r="G122" s="169">
        <v>3409000</v>
      </c>
      <c r="H122" s="169">
        <v>1887210</v>
      </c>
      <c r="I122" s="170">
        <v>0</v>
      </c>
      <c r="J122" s="171">
        <v>0</v>
      </c>
      <c r="K122" s="172">
        <f t="shared" si="5"/>
        <v>0</v>
      </c>
      <c r="L122" s="170">
        <f t="shared" si="6"/>
        <v>-943605</v>
      </c>
    </row>
    <row r="123" spans="1:12" ht="12.95" customHeight="1" x14ac:dyDescent="0.25">
      <c r="A123" s="680" t="s">
        <v>0</v>
      </c>
      <c r="B123" s="686" t="s">
        <v>82</v>
      </c>
      <c r="C123" s="687"/>
      <c r="D123" s="687"/>
      <c r="E123" s="687"/>
      <c r="F123" s="687"/>
      <c r="G123" s="159">
        <v>0</v>
      </c>
      <c r="H123" s="159">
        <v>4000000</v>
      </c>
      <c r="I123" s="160">
        <v>0</v>
      </c>
      <c r="J123" s="161">
        <v>0</v>
      </c>
      <c r="K123" s="162">
        <f t="shared" si="5"/>
        <v>0</v>
      </c>
      <c r="L123" s="160">
        <f t="shared" si="6"/>
        <v>-2000000</v>
      </c>
    </row>
    <row r="124" spans="1:12" s="175" customFormat="1" ht="12.95" customHeight="1" x14ac:dyDescent="0.25">
      <c r="A124" s="680"/>
      <c r="B124" s="688" t="s">
        <v>0</v>
      </c>
      <c r="C124" s="174"/>
      <c r="D124" s="690" t="s">
        <v>247</v>
      </c>
      <c r="E124" s="691"/>
      <c r="F124" s="691"/>
      <c r="G124" s="164">
        <v>0</v>
      </c>
      <c r="H124" s="164">
        <v>4000000</v>
      </c>
      <c r="I124" s="165">
        <v>0</v>
      </c>
      <c r="J124" s="166">
        <v>0</v>
      </c>
      <c r="K124" s="167">
        <f t="shared" si="5"/>
        <v>0</v>
      </c>
      <c r="L124" s="165">
        <f t="shared" si="6"/>
        <v>-2000000</v>
      </c>
    </row>
    <row r="125" spans="1:12" ht="12.95" customHeight="1" x14ac:dyDescent="0.25">
      <c r="A125" s="680"/>
      <c r="B125" s="689"/>
      <c r="C125" s="168"/>
      <c r="D125" s="168" t="s">
        <v>0</v>
      </c>
      <c r="E125" s="684" t="s">
        <v>250</v>
      </c>
      <c r="F125" s="685"/>
      <c r="G125" s="169">
        <v>0</v>
      </c>
      <c r="H125" s="169">
        <v>4000000</v>
      </c>
      <c r="I125" s="170">
        <v>0</v>
      </c>
      <c r="J125" s="171">
        <v>0</v>
      </c>
      <c r="K125" s="172">
        <f t="shared" si="5"/>
        <v>0</v>
      </c>
      <c r="L125" s="170">
        <f t="shared" si="6"/>
        <v>-2000000</v>
      </c>
    </row>
    <row r="126" spans="1:12" ht="12.95" customHeight="1" x14ac:dyDescent="0.25">
      <c r="A126" s="680"/>
      <c r="B126" s="686" t="s">
        <v>83</v>
      </c>
      <c r="C126" s="687"/>
      <c r="D126" s="687"/>
      <c r="E126" s="687"/>
      <c r="F126" s="687"/>
      <c r="G126" s="159">
        <v>318200</v>
      </c>
      <c r="H126" s="159">
        <v>371200</v>
      </c>
      <c r="I126" s="160">
        <v>85772</v>
      </c>
      <c r="J126" s="161">
        <v>23.11</v>
      </c>
      <c r="K126" s="162">
        <f t="shared" si="5"/>
        <v>3.035910480121972E-2</v>
      </c>
      <c r="L126" s="160">
        <f t="shared" si="6"/>
        <v>-99828</v>
      </c>
    </row>
    <row r="127" spans="1:12" s="175" customFormat="1" ht="12.95" customHeight="1" x14ac:dyDescent="0.25">
      <c r="A127" s="680"/>
      <c r="B127" s="688" t="s">
        <v>0</v>
      </c>
      <c r="C127" s="174"/>
      <c r="D127" s="690" t="s">
        <v>220</v>
      </c>
      <c r="E127" s="691"/>
      <c r="F127" s="691"/>
      <c r="G127" s="164">
        <v>318200</v>
      </c>
      <c r="H127" s="164">
        <v>371200</v>
      </c>
      <c r="I127" s="165">
        <v>85772</v>
      </c>
      <c r="J127" s="166">
        <v>23.11</v>
      </c>
      <c r="K127" s="167">
        <f t="shared" si="5"/>
        <v>3.035910480121972E-2</v>
      </c>
      <c r="L127" s="165">
        <f t="shared" si="6"/>
        <v>-99828</v>
      </c>
    </row>
    <row r="128" spans="1:12" ht="12.95" customHeight="1" x14ac:dyDescent="0.25">
      <c r="A128" s="680"/>
      <c r="B128" s="681"/>
      <c r="C128" s="168"/>
      <c r="D128" s="681" t="s">
        <v>0</v>
      </c>
      <c r="E128" s="684" t="s">
        <v>290</v>
      </c>
      <c r="F128" s="685"/>
      <c r="G128" s="169">
        <v>0</v>
      </c>
      <c r="H128" s="169">
        <v>15000</v>
      </c>
      <c r="I128" s="170">
        <v>12840</v>
      </c>
      <c r="J128" s="171">
        <v>85.6</v>
      </c>
      <c r="K128" s="172">
        <f t="shared" si="5"/>
        <v>4.5447337784785382E-3</v>
      </c>
      <c r="L128" s="170">
        <f t="shared" si="6"/>
        <v>5340</v>
      </c>
    </row>
    <row r="129" spans="1:12" ht="12.95" customHeight="1" x14ac:dyDescent="0.25">
      <c r="A129" s="680"/>
      <c r="B129" s="681"/>
      <c r="C129" s="168"/>
      <c r="D129" s="681"/>
      <c r="E129" s="684" t="s">
        <v>227</v>
      </c>
      <c r="F129" s="685"/>
      <c r="G129" s="169">
        <v>3000</v>
      </c>
      <c r="H129" s="169">
        <v>3000</v>
      </c>
      <c r="I129" s="170">
        <v>0</v>
      </c>
      <c r="J129" s="171">
        <v>0</v>
      </c>
      <c r="K129" s="172">
        <f t="shared" si="5"/>
        <v>0</v>
      </c>
      <c r="L129" s="170">
        <f t="shared" si="6"/>
        <v>-1500</v>
      </c>
    </row>
    <row r="130" spans="1:12" ht="12.95" customHeight="1" x14ac:dyDescent="0.25">
      <c r="A130" s="680"/>
      <c r="B130" s="681"/>
      <c r="C130" s="168"/>
      <c r="D130" s="681"/>
      <c r="E130" s="684" t="s">
        <v>228</v>
      </c>
      <c r="F130" s="685"/>
      <c r="G130" s="169">
        <v>23700</v>
      </c>
      <c r="H130" s="169">
        <v>24700</v>
      </c>
      <c r="I130" s="170">
        <v>6870</v>
      </c>
      <c r="J130" s="171">
        <v>27.81</v>
      </c>
      <c r="K130" s="172">
        <f t="shared" si="5"/>
        <v>2.4316449422233303E-3</v>
      </c>
      <c r="L130" s="170">
        <f t="shared" si="6"/>
        <v>-5480</v>
      </c>
    </row>
    <row r="131" spans="1:12" ht="12.95" customHeight="1" x14ac:dyDescent="0.25">
      <c r="A131" s="680"/>
      <c r="B131" s="681"/>
      <c r="C131" s="168"/>
      <c r="D131" s="681"/>
      <c r="E131" s="684" t="s">
        <v>232</v>
      </c>
      <c r="F131" s="685"/>
      <c r="G131" s="169">
        <v>227500</v>
      </c>
      <c r="H131" s="169">
        <v>263100</v>
      </c>
      <c r="I131" s="170">
        <v>26908</v>
      </c>
      <c r="J131" s="171">
        <v>10.23</v>
      </c>
      <c r="K131" s="172">
        <f t="shared" si="5"/>
        <v>9.5241196659891364E-3</v>
      </c>
      <c r="L131" s="170">
        <f t="shared" si="6"/>
        <v>-104642</v>
      </c>
    </row>
    <row r="132" spans="1:12" ht="12.95" customHeight="1" x14ac:dyDescent="0.25">
      <c r="A132" s="680"/>
      <c r="B132" s="681"/>
      <c r="C132" s="168"/>
      <c r="D132" s="681"/>
      <c r="E132" s="684" t="s">
        <v>238</v>
      </c>
      <c r="F132" s="685"/>
      <c r="G132" s="169">
        <v>4500</v>
      </c>
      <c r="H132" s="169">
        <v>4500</v>
      </c>
      <c r="I132" s="170">
        <v>745</v>
      </c>
      <c r="J132" s="171">
        <v>16.54</v>
      </c>
      <c r="K132" s="172">
        <f t="shared" si="5"/>
        <v>2.6369366549583418E-4</v>
      </c>
      <c r="L132" s="170">
        <f t="shared" si="6"/>
        <v>-1505</v>
      </c>
    </row>
    <row r="133" spans="1:12" ht="12.95" customHeight="1" x14ac:dyDescent="0.25">
      <c r="A133" s="680"/>
      <c r="B133" s="681"/>
      <c r="C133" s="168"/>
      <c r="D133" s="681"/>
      <c r="E133" s="684" t="s">
        <v>291</v>
      </c>
      <c r="F133" s="685"/>
      <c r="G133" s="169">
        <v>9000</v>
      </c>
      <c r="H133" s="169">
        <v>10000</v>
      </c>
      <c r="I133" s="170">
        <v>9856</v>
      </c>
      <c r="J133" s="171">
        <v>98.56</v>
      </c>
      <c r="K133" s="172">
        <f t="shared" si="5"/>
        <v>3.4885433115797878E-3</v>
      </c>
      <c r="L133" s="170">
        <f t="shared" si="6"/>
        <v>4856</v>
      </c>
    </row>
    <row r="134" spans="1:12" ht="12.95" customHeight="1" x14ac:dyDescent="0.25">
      <c r="A134" s="680"/>
      <c r="B134" s="681"/>
      <c r="C134" s="168"/>
      <c r="D134" s="681"/>
      <c r="E134" s="684" t="s">
        <v>249</v>
      </c>
      <c r="F134" s="685"/>
      <c r="G134" s="169">
        <v>50000</v>
      </c>
      <c r="H134" s="169">
        <v>50000</v>
      </c>
      <c r="I134" s="170">
        <v>28031</v>
      </c>
      <c r="J134" s="171">
        <v>56.06</v>
      </c>
      <c r="K134" s="172">
        <f t="shared" si="5"/>
        <v>9.9216068959915825E-3</v>
      </c>
      <c r="L134" s="170">
        <f t="shared" si="6"/>
        <v>3031</v>
      </c>
    </row>
    <row r="135" spans="1:12" ht="12.95" customHeight="1" x14ac:dyDescent="0.25">
      <c r="A135" s="680"/>
      <c r="B135" s="681"/>
      <c r="C135" s="168"/>
      <c r="D135" s="681"/>
      <c r="E135" s="684" t="s">
        <v>245</v>
      </c>
      <c r="F135" s="685"/>
      <c r="G135" s="169">
        <v>0</v>
      </c>
      <c r="H135" s="169">
        <v>400</v>
      </c>
      <c r="I135" s="170">
        <v>400</v>
      </c>
      <c r="J135" s="171">
        <v>100</v>
      </c>
      <c r="K135" s="172">
        <f t="shared" si="5"/>
        <v>1.4158049154138749E-4</v>
      </c>
      <c r="L135" s="170">
        <f t="shared" si="6"/>
        <v>200</v>
      </c>
    </row>
    <row r="136" spans="1:12" ht="12.95" customHeight="1" x14ac:dyDescent="0.25">
      <c r="A136" s="680"/>
      <c r="B136" s="689"/>
      <c r="C136" s="168"/>
      <c r="D136" s="681"/>
      <c r="E136" s="684" t="s">
        <v>292</v>
      </c>
      <c r="F136" s="685"/>
      <c r="G136" s="169">
        <v>500</v>
      </c>
      <c r="H136" s="169">
        <v>500</v>
      </c>
      <c r="I136" s="170">
        <v>122</v>
      </c>
      <c r="J136" s="171">
        <v>24.4</v>
      </c>
      <c r="K136" s="172">
        <f t="shared" si="5"/>
        <v>4.3182049920123185E-5</v>
      </c>
      <c r="L136" s="170">
        <f t="shared" si="6"/>
        <v>-128</v>
      </c>
    </row>
    <row r="137" spans="1:12" s="158" customFormat="1" ht="20.25" customHeight="1" x14ac:dyDescent="0.25">
      <c r="A137" s="692" t="s">
        <v>84</v>
      </c>
      <c r="B137" s="693"/>
      <c r="C137" s="693"/>
      <c r="D137" s="693"/>
      <c r="E137" s="693"/>
      <c r="F137" s="693"/>
      <c r="G137" s="154">
        <v>1446000</v>
      </c>
      <c r="H137" s="154">
        <v>1446000</v>
      </c>
      <c r="I137" s="155">
        <v>648677.19999999995</v>
      </c>
      <c r="J137" s="156">
        <v>44.86</v>
      </c>
      <c r="K137" s="157">
        <f t="shared" si="5"/>
        <v>0.2296000920692273</v>
      </c>
      <c r="L137" s="155">
        <f t="shared" si="6"/>
        <v>-74322.800000000047</v>
      </c>
    </row>
    <row r="138" spans="1:12" ht="12.95" customHeight="1" x14ac:dyDescent="0.25">
      <c r="A138" s="680" t="s">
        <v>0</v>
      </c>
      <c r="B138" s="686" t="s">
        <v>85</v>
      </c>
      <c r="C138" s="687"/>
      <c r="D138" s="687"/>
      <c r="E138" s="687"/>
      <c r="F138" s="687"/>
      <c r="G138" s="159">
        <v>1446000</v>
      </c>
      <c r="H138" s="159">
        <v>1446000</v>
      </c>
      <c r="I138" s="160">
        <v>648677</v>
      </c>
      <c r="J138" s="161">
        <v>44.86</v>
      </c>
      <c r="K138" s="162">
        <f t="shared" si="5"/>
        <v>0.22960002127898155</v>
      </c>
      <c r="L138" s="160">
        <f t="shared" si="6"/>
        <v>-74323</v>
      </c>
    </row>
    <row r="139" spans="1:12" s="175" customFormat="1" ht="12.95" customHeight="1" x14ac:dyDescent="0.25">
      <c r="A139" s="680"/>
      <c r="B139" s="688" t="s">
        <v>0</v>
      </c>
      <c r="C139" s="174"/>
      <c r="D139" s="690" t="s">
        <v>220</v>
      </c>
      <c r="E139" s="691"/>
      <c r="F139" s="691"/>
      <c r="G139" s="164">
        <v>1446000</v>
      </c>
      <c r="H139" s="164">
        <v>1446000</v>
      </c>
      <c r="I139" s="165">
        <v>648677</v>
      </c>
      <c r="J139" s="166">
        <v>44.86</v>
      </c>
      <c r="K139" s="167">
        <f t="shared" si="5"/>
        <v>0.22960002127898155</v>
      </c>
      <c r="L139" s="165">
        <f t="shared" si="6"/>
        <v>-74323</v>
      </c>
    </row>
    <row r="140" spans="1:12" ht="12.95" customHeight="1" x14ac:dyDescent="0.25">
      <c r="A140" s="680"/>
      <c r="B140" s="681"/>
      <c r="C140" s="168"/>
      <c r="D140" s="681" t="s">
        <v>0</v>
      </c>
      <c r="E140" s="684" t="s">
        <v>259</v>
      </c>
      <c r="F140" s="685"/>
      <c r="G140" s="169">
        <v>690000</v>
      </c>
      <c r="H140" s="169">
        <v>663882</v>
      </c>
      <c r="I140" s="170">
        <v>293839</v>
      </c>
      <c r="J140" s="171">
        <v>44.26</v>
      </c>
      <c r="K140" s="172">
        <f t="shared" si="5"/>
        <v>0.1040046751350744</v>
      </c>
      <c r="L140" s="170">
        <f t="shared" si="6"/>
        <v>-38102</v>
      </c>
    </row>
    <row r="141" spans="1:12" ht="12.95" customHeight="1" x14ac:dyDescent="0.25">
      <c r="A141" s="680"/>
      <c r="B141" s="681"/>
      <c r="C141" s="168"/>
      <c r="D141" s="681"/>
      <c r="E141" s="684" t="s">
        <v>260</v>
      </c>
      <c r="F141" s="685"/>
      <c r="G141" s="169">
        <v>230000</v>
      </c>
      <c r="H141" s="169">
        <v>221294</v>
      </c>
      <c r="I141" s="170">
        <v>97946</v>
      </c>
      <c r="J141" s="171">
        <v>44.26</v>
      </c>
      <c r="K141" s="172">
        <f t="shared" si="5"/>
        <v>3.4668107061281851E-2</v>
      </c>
      <c r="L141" s="170">
        <f t="shared" si="6"/>
        <v>-12701</v>
      </c>
    </row>
    <row r="142" spans="1:12" ht="12.95" customHeight="1" x14ac:dyDescent="0.25">
      <c r="A142" s="680"/>
      <c r="B142" s="681"/>
      <c r="C142" s="168"/>
      <c r="D142" s="681"/>
      <c r="E142" s="684" t="s">
        <v>261</v>
      </c>
      <c r="F142" s="685"/>
      <c r="G142" s="169">
        <v>45000</v>
      </c>
      <c r="H142" s="169">
        <v>42318</v>
      </c>
      <c r="I142" s="170">
        <v>42317</v>
      </c>
      <c r="J142" s="171">
        <v>100</v>
      </c>
      <c r="K142" s="172">
        <f t="shared" si="5"/>
        <v>1.4978154151392236E-2</v>
      </c>
      <c r="L142" s="170">
        <f t="shared" si="6"/>
        <v>21158</v>
      </c>
    </row>
    <row r="143" spans="1:12" ht="12.95" customHeight="1" x14ac:dyDescent="0.25">
      <c r="A143" s="680"/>
      <c r="B143" s="681"/>
      <c r="C143" s="168"/>
      <c r="D143" s="681"/>
      <c r="E143" s="684" t="s">
        <v>262</v>
      </c>
      <c r="F143" s="685"/>
      <c r="G143" s="169">
        <v>15000</v>
      </c>
      <c r="H143" s="169">
        <v>14106</v>
      </c>
      <c r="I143" s="170">
        <v>14106</v>
      </c>
      <c r="J143" s="171">
        <v>100</v>
      </c>
      <c r="K143" s="172">
        <f t="shared" si="5"/>
        <v>4.9928360342070301E-3</v>
      </c>
      <c r="L143" s="170">
        <f t="shared" si="6"/>
        <v>7053</v>
      </c>
    </row>
    <row r="144" spans="1:12" ht="12.95" customHeight="1" x14ac:dyDescent="0.25">
      <c r="A144" s="173" t="s">
        <v>0</v>
      </c>
      <c r="B144" s="94"/>
      <c r="C144" s="94"/>
      <c r="D144" s="214"/>
      <c r="E144" s="684" t="s">
        <v>263</v>
      </c>
      <c r="F144" s="685"/>
      <c r="G144" s="169">
        <v>123750</v>
      </c>
      <c r="H144" s="169">
        <v>127350</v>
      </c>
      <c r="I144" s="170">
        <v>53285</v>
      </c>
      <c r="J144" s="171">
        <v>41.84</v>
      </c>
      <c r="K144" s="172">
        <f t="shared" si="5"/>
        <v>1.886029122945708E-2</v>
      </c>
      <c r="L144" s="170">
        <f t="shared" si="6"/>
        <v>-10390</v>
      </c>
    </row>
    <row r="145" spans="1:12" ht="12.95" customHeight="1" x14ac:dyDescent="0.25">
      <c r="A145" s="173"/>
      <c r="B145" s="94"/>
      <c r="C145" s="94"/>
      <c r="D145" s="214"/>
      <c r="E145" s="684" t="s">
        <v>264</v>
      </c>
      <c r="F145" s="685"/>
      <c r="G145" s="169">
        <v>41250</v>
      </c>
      <c r="H145" s="169">
        <v>42450</v>
      </c>
      <c r="I145" s="170">
        <v>17762</v>
      </c>
      <c r="J145" s="171">
        <v>41.84</v>
      </c>
      <c r="K145" s="172">
        <f t="shared" si="5"/>
        <v>6.2868817268953115E-3</v>
      </c>
      <c r="L145" s="170">
        <f t="shared" si="6"/>
        <v>-3463</v>
      </c>
    </row>
    <row r="146" spans="1:12" ht="12.95" customHeight="1" x14ac:dyDescent="0.25">
      <c r="A146" s="173"/>
      <c r="B146" s="94"/>
      <c r="C146" s="94"/>
      <c r="D146" s="214"/>
      <c r="E146" s="684" t="s">
        <v>265</v>
      </c>
      <c r="F146" s="685"/>
      <c r="G146" s="169">
        <v>18000</v>
      </c>
      <c r="H146" s="169">
        <v>18450</v>
      </c>
      <c r="I146" s="170">
        <v>7594</v>
      </c>
      <c r="J146" s="171">
        <v>41.16</v>
      </c>
      <c r="K146" s="172">
        <f t="shared" si="5"/>
        <v>2.6879056319132413E-3</v>
      </c>
      <c r="L146" s="170">
        <f t="shared" si="6"/>
        <v>-1631</v>
      </c>
    </row>
    <row r="147" spans="1:12" ht="12.95" customHeight="1" x14ac:dyDescent="0.25">
      <c r="A147" s="213"/>
      <c r="B147" s="218"/>
      <c r="C147" s="218"/>
      <c r="D147" s="219"/>
      <c r="E147" s="678" t="s">
        <v>266</v>
      </c>
      <c r="F147" s="679"/>
      <c r="G147" s="169">
        <v>6000</v>
      </c>
      <c r="H147" s="169">
        <v>6150</v>
      </c>
      <c r="I147" s="170">
        <v>2531</v>
      </c>
      <c r="J147" s="171">
        <v>41.16</v>
      </c>
      <c r="K147" s="172">
        <f t="shared" ref="K147:K210" si="7">I147/$I$8%</f>
        <v>8.9585056022812931E-4</v>
      </c>
      <c r="L147" s="170">
        <f t="shared" ref="L147:L210" si="8">I147-H147/2</f>
        <v>-544</v>
      </c>
    </row>
    <row r="148" spans="1:12" ht="12.95" customHeight="1" x14ac:dyDescent="0.25">
      <c r="A148" s="173"/>
      <c r="B148" s="94"/>
      <c r="C148" s="94"/>
      <c r="D148" s="214"/>
      <c r="E148" s="706" t="s">
        <v>267</v>
      </c>
      <c r="F148" s="707"/>
      <c r="G148" s="169">
        <v>0</v>
      </c>
      <c r="H148" s="169">
        <v>47250</v>
      </c>
      <c r="I148" s="170">
        <v>19680</v>
      </c>
      <c r="J148" s="171">
        <v>41.65</v>
      </c>
      <c r="K148" s="172">
        <f t="shared" si="7"/>
        <v>6.9657601838362644E-3</v>
      </c>
      <c r="L148" s="170">
        <f t="shared" si="8"/>
        <v>-3945</v>
      </c>
    </row>
    <row r="149" spans="1:12" ht="12.95" customHeight="1" x14ac:dyDescent="0.25">
      <c r="A149" s="173"/>
      <c r="B149" s="94"/>
      <c r="C149" s="94"/>
      <c r="D149" s="214"/>
      <c r="E149" s="684" t="s">
        <v>268</v>
      </c>
      <c r="F149" s="685"/>
      <c r="G149" s="169">
        <v>0</v>
      </c>
      <c r="H149" s="169">
        <v>15750</v>
      </c>
      <c r="I149" s="170">
        <v>6559</v>
      </c>
      <c r="J149" s="171">
        <v>41.65</v>
      </c>
      <c r="K149" s="172">
        <f t="shared" si="7"/>
        <v>2.3215661100499012E-3</v>
      </c>
      <c r="L149" s="170">
        <f t="shared" si="8"/>
        <v>-1316</v>
      </c>
    </row>
    <row r="150" spans="1:12" ht="12.95" customHeight="1" x14ac:dyDescent="0.25">
      <c r="A150" s="173"/>
      <c r="B150" s="94"/>
      <c r="C150" s="94"/>
      <c r="D150" s="214"/>
      <c r="E150" s="684" t="s">
        <v>228</v>
      </c>
      <c r="F150" s="685"/>
      <c r="G150" s="169">
        <v>3910</v>
      </c>
      <c r="H150" s="169">
        <v>3910</v>
      </c>
      <c r="I150" s="170">
        <v>869</v>
      </c>
      <c r="J150" s="171">
        <v>22.22</v>
      </c>
      <c r="K150" s="172">
        <f t="shared" si="7"/>
        <v>3.0758361787366434E-4</v>
      </c>
      <c r="L150" s="170">
        <f t="shared" si="8"/>
        <v>-1086</v>
      </c>
    </row>
    <row r="151" spans="1:12" ht="12.95" customHeight="1" x14ac:dyDescent="0.25">
      <c r="A151" s="173"/>
      <c r="B151" s="94"/>
      <c r="C151" s="94"/>
      <c r="D151" s="214"/>
      <c r="E151" s="684" t="s">
        <v>269</v>
      </c>
      <c r="F151" s="685"/>
      <c r="G151" s="169">
        <v>12750</v>
      </c>
      <c r="H151" s="169">
        <v>12750</v>
      </c>
      <c r="I151" s="170">
        <v>2833</v>
      </c>
      <c r="J151" s="171">
        <v>22.22</v>
      </c>
      <c r="K151" s="172">
        <f t="shared" si="7"/>
        <v>1.0027438313418768E-3</v>
      </c>
      <c r="L151" s="170">
        <f t="shared" si="8"/>
        <v>-3542</v>
      </c>
    </row>
    <row r="152" spans="1:12" ht="12.95" customHeight="1" x14ac:dyDescent="0.25">
      <c r="A152" s="173"/>
      <c r="B152" s="94"/>
      <c r="C152" s="94"/>
      <c r="D152" s="214"/>
      <c r="E152" s="684" t="s">
        <v>270</v>
      </c>
      <c r="F152" s="685"/>
      <c r="G152" s="169">
        <v>4250</v>
      </c>
      <c r="H152" s="169">
        <v>4250</v>
      </c>
      <c r="I152" s="170">
        <v>944</v>
      </c>
      <c r="J152" s="171">
        <v>22.22</v>
      </c>
      <c r="K152" s="172">
        <f t="shared" si="7"/>
        <v>3.3412996003767448E-4</v>
      </c>
      <c r="L152" s="170">
        <f t="shared" si="8"/>
        <v>-1181</v>
      </c>
    </row>
    <row r="153" spans="1:12" ht="12.95" customHeight="1" x14ac:dyDescent="0.25">
      <c r="A153" s="173"/>
      <c r="B153" s="94"/>
      <c r="C153" s="94"/>
      <c r="D153" s="214"/>
      <c r="E153" s="684" t="s">
        <v>232</v>
      </c>
      <c r="F153" s="685"/>
      <c r="G153" s="169">
        <v>18700</v>
      </c>
      <c r="H153" s="169">
        <v>18240</v>
      </c>
      <c r="I153" s="170">
        <v>3788</v>
      </c>
      <c r="J153" s="171">
        <v>20.77</v>
      </c>
      <c r="K153" s="172">
        <f t="shared" si="7"/>
        <v>1.3407672548969396E-3</v>
      </c>
      <c r="L153" s="170">
        <f t="shared" si="8"/>
        <v>-5332</v>
      </c>
    </row>
    <row r="154" spans="1:12" ht="12.95" customHeight="1" x14ac:dyDescent="0.25">
      <c r="A154" s="173"/>
      <c r="B154" s="94"/>
      <c r="C154" s="94"/>
      <c r="D154" s="214"/>
      <c r="E154" s="684" t="s">
        <v>271</v>
      </c>
      <c r="F154" s="685"/>
      <c r="G154" s="169">
        <v>60750</v>
      </c>
      <c r="H154" s="169">
        <v>48000</v>
      </c>
      <c r="I154" s="170">
        <v>12352</v>
      </c>
      <c r="J154" s="171">
        <v>25.73</v>
      </c>
      <c r="K154" s="172">
        <f t="shared" si="7"/>
        <v>4.3720055787980459E-3</v>
      </c>
      <c r="L154" s="170">
        <f t="shared" si="8"/>
        <v>-11648</v>
      </c>
    </row>
    <row r="155" spans="1:12" ht="12.95" customHeight="1" x14ac:dyDescent="0.25">
      <c r="A155" s="173"/>
      <c r="B155" s="94"/>
      <c r="C155" s="94"/>
      <c r="D155" s="214"/>
      <c r="E155" s="684" t="s">
        <v>272</v>
      </c>
      <c r="F155" s="685"/>
      <c r="G155" s="169">
        <v>20250</v>
      </c>
      <c r="H155" s="169">
        <v>16000</v>
      </c>
      <c r="I155" s="170">
        <v>4117</v>
      </c>
      <c r="J155" s="171">
        <v>25.73</v>
      </c>
      <c r="K155" s="172">
        <f t="shared" si="7"/>
        <v>1.4572172091897307E-3</v>
      </c>
      <c r="L155" s="170">
        <f t="shared" si="8"/>
        <v>-3883</v>
      </c>
    </row>
    <row r="156" spans="1:12" ht="29.25" customHeight="1" x14ac:dyDescent="0.25">
      <c r="A156" s="173"/>
      <c r="B156" s="94"/>
      <c r="C156" s="94"/>
      <c r="D156" s="214"/>
      <c r="E156" s="684" t="s">
        <v>237</v>
      </c>
      <c r="F156" s="685"/>
      <c r="G156" s="169">
        <v>21390</v>
      </c>
      <c r="H156" s="169">
        <v>21850</v>
      </c>
      <c r="I156" s="170">
        <v>10848</v>
      </c>
      <c r="J156" s="171">
        <v>49.65</v>
      </c>
      <c r="K156" s="172">
        <f t="shared" si="7"/>
        <v>3.8396629306024286E-3</v>
      </c>
      <c r="L156" s="170">
        <f t="shared" si="8"/>
        <v>-77</v>
      </c>
    </row>
    <row r="157" spans="1:12" ht="29.25" customHeight="1" x14ac:dyDescent="0.25">
      <c r="A157" s="173"/>
      <c r="B157" s="94"/>
      <c r="C157" s="94"/>
      <c r="D157" s="214"/>
      <c r="E157" s="684" t="s">
        <v>276</v>
      </c>
      <c r="F157" s="685"/>
      <c r="G157" s="169">
        <v>69750</v>
      </c>
      <c r="H157" s="169">
        <v>71250</v>
      </c>
      <c r="I157" s="170">
        <v>35373</v>
      </c>
      <c r="J157" s="171">
        <v>49.65</v>
      </c>
      <c r="K157" s="172">
        <f t="shared" si="7"/>
        <v>1.252031681823375E-2</v>
      </c>
      <c r="L157" s="170">
        <f t="shared" si="8"/>
        <v>-252</v>
      </c>
    </row>
    <row r="158" spans="1:12" ht="29.25" customHeight="1" x14ac:dyDescent="0.25">
      <c r="A158" s="173"/>
      <c r="B158" s="94"/>
      <c r="C158" s="94"/>
      <c r="D158" s="214"/>
      <c r="E158" s="684" t="s">
        <v>277</v>
      </c>
      <c r="F158" s="685"/>
      <c r="G158" s="169">
        <v>23250</v>
      </c>
      <c r="H158" s="169">
        <v>23750</v>
      </c>
      <c r="I158" s="170">
        <v>11791</v>
      </c>
      <c r="J158" s="171">
        <v>49.65</v>
      </c>
      <c r="K158" s="172">
        <f t="shared" si="7"/>
        <v>4.17343893941125E-3</v>
      </c>
      <c r="L158" s="170">
        <f t="shared" si="8"/>
        <v>-84</v>
      </c>
    </row>
    <row r="159" spans="1:12" ht="12.95" customHeight="1" x14ac:dyDescent="0.25">
      <c r="A159" s="173"/>
      <c r="B159" s="94"/>
      <c r="C159" s="94"/>
      <c r="D159" s="214"/>
      <c r="E159" s="684" t="s">
        <v>238</v>
      </c>
      <c r="F159" s="685"/>
      <c r="G159" s="169">
        <v>2000</v>
      </c>
      <c r="H159" s="169">
        <v>2000</v>
      </c>
      <c r="I159" s="170">
        <v>322</v>
      </c>
      <c r="J159" s="171">
        <v>16.100000000000001</v>
      </c>
      <c r="K159" s="172">
        <f t="shared" si="7"/>
        <v>1.1397229569081694E-4</v>
      </c>
      <c r="L159" s="170">
        <f t="shared" si="8"/>
        <v>-678</v>
      </c>
    </row>
    <row r="160" spans="1:12" ht="12.95" customHeight="1" x14ac:dyDescent="0.25">
      <c r="A160" s="173"/>
      <c r="B160" s="94"/>
      <c r="C160" s="94"/>
      <c r="D160" s="214"/>
      <c r="E160" s="684" t="s">
        <v>278</v>
      </c>
      <c r="F160" s="685"/>
      <c r="G160" s="169">
        <v>22500</v>
      </c>
      <c r="H160" s="169">
        <v>15000</v>
      </c>
      <c r="I160" s="170">
        <v>5758</v>
      </c>
      <c r="J160" s="171">
        <v>38.39</v>
      </c>
      <c r="K160" s="172">
        <f t="shared" si="7"/>
        <v>2.0380511757382728E-3</v>
      </c>
      <c r="L160" s="170">
        <f t="shared" si="8"/>
        <v>-1742</v>
      </c>
    </row>
    <row r="161" spans="1:12" ht="12.95" customHeight="1" x14ac:dyDescent="0.25">
      <c r="A161" s="173"/>
      <c r="B161" s="94"/>
      <c r="C161" s="94"/>
      <c r="D161" s="214"/>
      <c r="E161" s="684" t="s">
        <v>279</v>
      </c>
      <c r="F161" s="685"/>
      <c r="G161" s="169">
        <v>7500</v>
      </c>
      <c r="H161" s="169">
        <v>5000</v>
      </c>
      <c r="I161" s="170">
        <v>1919</v>
      </c>
      <c r="J161" s="171">
        <v>38.39</v>
      </c>
      <c r="K161" s="172">
        <f t="shared" si="7"/>
        <v>6.7923240816980654E-4</v>
      </c>
      <c r="L161" s="170">
        <f t="shared" si="8"/>
        <v>-581</v>
      </c>
    </row>
    <row r="162" spans="1:12" ht="12.95" customHeight="1" x14ac:dyDescent="0.25">
      <c r="A162" s="173"/>
      <c r="B162" s="94"/>
      <c r="C162" s="94"/>
      <c r="D162" s="214"/>
      <c r="E162" s="684" t="s">
        <v>282</v>
      </c>
      <c r="F162" s="685"/>
      <c r="G162" s="169">
        <v>7500</v>
      </c>
      <c r="H162" s="169">
        <v>3750</v>
      </c>
      <c r="I162" s="170">
        <v>1607</v>
      </c>
      <c r="J162" s="171">
        <v>42.84</v>
      </c>
      <c r="K162" s="172">
        <f t="shared" si="7"/>
        <v>5.6879962476752421E-4</v>
      </c>
      <c r="L162" s="170">
        <f t="shared" si="8"/>
        <v>-268</v>
      </c>
    </row>
    <row r="163" spans="1:12" ht="12.95" customHeight="1" x14ac:dyDescent="0.25">
      <c r="A163" s="215"/>
      <c r="B163" s="216"/>
      <c r="C163" s="216"/>
      <c r="D163" s="217"/>
      <c r="E163" s="684" t="s">
        <v>283</v>
      </c>
      <c r="F163" s="685"/>
      <c r="G163" s="169">
        <v>2500</v>
      </c>
      <c r="H163" s="169">
        <v>1250</v>
      </c>
      <c r="I163" s="170">
        <v>536</v>
      </c>
      <c r="J163" s="171">
        <v>42.84</v>
      </c>
      <c r="K163" s="172">
        <f t="shared" si="7"/>
        <v>1.8971785866545924E-4</v>
      </c>
      <c r="L163" s="170">
        <f t="shared" si="8"/>
        <v>-89</v>
      </c>
    </row>
    <row r="164" spans="1:12" s="158" customFormat="1" ht="20.25" customHeight="1" x14ac:dyDescent="0.25">
      <c r="A164" s="692" t="s">
        <v>89</v>
      </c>
      <c r="B164" s="693"/>
      <c r="C164" s="693"/>
      <c r="D164" s="693"/>
      <c r="E164" s="693"/>
      <c r="F164" s="693"/>
      <c r="G164" s="154">
        <v>23403951</v>
      </c>
      <c r="H164" s="154">
        <v>24953441</v>
      </c>
      <c r="I164" s="155">
        <v>16896036.199999999</v>
      </c>
      <c r="J164" s="156">
        <v>67.709999999999994</v>
      </c>
      <c r="K164" s="157">
        <f t="shared" si="7"/>
        <v>5.9803727757426914</v>
      </c>
      <c r="L164" s="155">
        <f t="shared" si="8"/>
        <v>4419315.6999999993</v>
      </c>
    </row>
    <row r="165" spans="1:12" ht="12.95" customHeight="1" x14ac:dyDescent="0.25">
      <c r="A165" s="680" t="s">
        <v>0</v>
      </c>
      <c r="B165" s="686" t="s">
        <v>90</v>
      </c>
      <c r="C165" s="687"/>
      <c r="D165" s="687"/>
      <c r="E165" s="687"/>
      <c r="F165" s="687"/>
      <c r="G165" s="159">
        <v>4859507</v>
      </c>
      <c r="H165" s="159">
        <v>5410723</v>
      </c>
      <c r="I165" s="160">
        <v>2366380</v>
      </c>
      <c r="J165" s="161">
        <v>43.74</v>
      </c>
      <c r="K165" s="162">
        <f t="shared" si="7"/>
        <v>0.83758310893427135</v>
      </c>
      <c r="L165" s="160">
        <f t="shared" si="8"/>
        <v>-338981.5</v>
      </c>
    </row>
    <row r="166" spans="1:12" s="175" customFormat="1" ht="12.95" customHeight="1" x14ac:dyDescent="0.25">
      <c r="A166" s="680"/>
      <c r="B166" s="688" t="s">
        <v>0</v>
      </c>
      <c r="C166" s="174"/>
      <c r="D166" s="690" t="s">
        <v>220</v>
      </c>
      <c r="E166" s="691"/>
      <c r="F166" s="691"/>
      <c r="G166" s="164">
        <v>2809507</v>
      </c>
      <c r="H166" s="164">
        <v>2890678</v>
      </c>
      <c r="I166" s="165">
        <v>390476</v>
      </c>
      <c r="J166" s="166">
        <v>13.51</v>
      </c>
      <c r="K166" s="167">
        <f t="shared" si="7"/>
        <v>0.13820946003778706</v>
      </c>
      <c r="L166" s="165">
        <f t="shared" si="8"/>
        <v>-1054863</v>
      </c>
    </row>
    <row r="167" spans="1:12" ht="57.6" customHeight="1" x14ac:dyDescent="0.25">
      <c r="A167" s="680"/>
      <c r="B167" s="681"/>
      <c r="C167" s="168"/>
      <c r="D167" s="681" t="s">
        <v>0</v>
      </c>
      <c r="E167" s="684" t="s">
        <v>293</v>
      </c>
      <c r="F167" s="685"/>
      <c r="G167" s="169">
        <v>10000</v>
      </c>
      <c r="H167" s="169">
        <v>10000</v>
      </c>
      <c r="I167" s="170">
        <v>0</v>
      </c>
      <c r="J167" s="171">
        <v>0</v>
      </c>
      <c r="K167" s="172">
        <f t="shared" si="7"/>
        <v>0</v>
      </c>
      <c r="L167" s="170">
        <f t="shared" si="8"/>
        <v>-5000</v>
      </c>
    </row>
    <row r="168" spans="1:12" ht="43.5" customHeight="1" x14ac:dyDescent="0.25">
      <c r="A168" s="680"/>
      <c r="B168" s="681"/>
      <c r="C168" s="168"/>
      <c r="D168" s="681"/>
      <c r="E168" s="684" t="s">
        <v>294</v>
      </c>
      <c r="F168" s="685"/>
      <c r="G168" s="169">
        <v>150000</v>
      </c>
      <c r="H168" s="169">
        <v>110000</v>
      </c>
      <c r="I168" s="170">
        <v>110000</v>
      </c>
      <c r="J168" s="171">
        <v>100</v>
      </c>
      <c r="K168" s="172">
        <f t="shared" si="7"/>
        <v>3.8934635173881557E-2</v>
      </c>
      <c r="L168" s="170">
        <f t="shared" si="8"/>
        <v>55000</v>
      </c>
    </row>
    <row r="169" spans="1:12" ht="33" customHeight="1" x14ac:dyDescent="0.25">
      <c r="A169" s="680" t="s">
        <v>0</v>
      </c>
      <c r="B169" s="681"/>
      <c r="C169" s="681"/>
      <c r="D169" s="681"/>
      <c r="E169" s="684" t="s">
        <v>295</v>
      </c>
      <c r="F169" s="685"/>
      <c r="G169" s="169">
        <v>0</v>
      </c>
      <c r="H169" s="169">
        <v>0</v>
      </c>
      <c r="I169" s="170">
        <v>0</v>
      </c>
      <c r="J169" s="171">
        <v>0</v>
      </c>
      <c r="K169" s="172">
        <f t="shared" si="7"/>
        <v>0</v>
      </c>
      <c r="L169" s="170">
        <f t="shared" si="8"/>
        <v>0</v>
      </c>
    </row>
    <row r="170" spans="1:12" ht="45.75" customHeight="1" x14ac:dyDescent="0.25">
      <c r="A170" s="680"/>
      <c r="B170" s="681"/>
      <c r="C170" s="681"/>
      <c r="D170" s="681"/>
      <c r="E170" s="684" t="s">
        <v>296</v>
      </c>
      <c r="F170" s="685"/>
      <c r="G170" s="169">
        <v>0</v>
      </c>
      <c r="H170" s="169">
        <v>100</v>
      </c>
      <c r="I170" s="170">
        <v>0</v>
      </c>
      <c r="J170" s="171">
        <v>0</v>
      </c>
      <c r="K170" s="172">
        <f t="shared" si="7"/>
        <v>0</v>
      </c>
      <c r="L170" s="170">
        <f t="shared" si="8"/>
        <v>-50</v>
      </c>
    </row>
    <row r="171" spans="1:12" ht="12.95" customHeight="1" x14ac:dyDescent="0.25">
      <c r="A171" s="680"/>
      <c r="B171" s="681"/>
      <c r="C171" s="681"/>
      <c r="D171" s="681"/>
      <c r="E171" s="684" t="s">
        <v>297</v>
      </c>
      <c r="F171" s="685"/>
      <c r="G171" s="169">
        <v>164638</v>
      </c>
      <c r="H171" s="169">
        <v>167678</v>
      </c>
      <c r="I171" s="170">
        <v>82226</v>
      </c>
      <c r="J171" s="171">
        <v>49.04</v>
      </c>
      <c r="K171" s="172">
        <f t="shared" si="7"/>
        <v>2.9103993743705321E-2</v>
      </c>
      <c r="L171" s="170">
        <f t="shared" si="8"/>
        <v>-1613</v>
      </c>
    </row>
    <row r="172" spans="1:12" ht="12.95" customHeight="1" x14ac:dyDescent="0.25">
      <c r="A172" s="680"/>
      <c r="B172" s="681"/>
      <c r="C172" s="681"/>
      <c r="D172" s="681"/>
      <c r="E172" s="684" t="s">
        <v>260</v>
      </c>
      <c r="F172" s="685"/>
      <c r="G172" s="169">
        <v>29054</v>
      </c>
      <c r="H172" s="169">
        <v>29590</v>
      </c>
      <c r="I172" s="170">
        <v>14511</v>
      </c>
      <c r="J172" s="171">
        <v>49.04</v>
      </c>
      <c r="K172" s="172">
        <f t="shared" si="7"/>
        <v>5.1361862818926846E-3</v>
      </c>
      <c r="L172" s="170">
        <f t="shared" si="8"/>
        <v>-284</v>
      </c>
    </row>
    <row r="173" spans="1:12" ht="12.95" customHeight="1" x14ac:dyDescent="0.25">
      <c r="A173" s="680"/>
      <c r="B173" s="681"/>
      <c r="C173" s="681"/>
      <c r="D173" s="681"/>
      <c r="E173" s="684" t="s">
        <v>224</v>
      </c>
      <c r="F173" s="685"/>
      <c r="G173" s="169">
        <v>500</v>
      </c>
      <c r="H173" s="169">
        <v>500</v>
      </c>
      <c r="I173" s="170">
        <v>0</v>
      </c>
      <c r="J173" s="171">
        <v>0</v>
      </c>
      <c r="K173" s="172">
        <f t="shared" si="7"/>
        <v>0</v>
      </c>
      <c r="L173" s="170">
        <f t="shared" si="8"/>
        <v>-250</v>
      </c>
    </row>
    <row r="174" spans="1:12" ht="12.95" customHeight="1" x14ac:dyDescent="0.25">
      <c r="A174" s="680"/>
      <c r="B174" s="681"/>
      <c r="C174" s="681"/>
      <c r="D174" s="681"/>
      <c r="E174" s="684" t="s">
        <v>298</v>
      </c>
      <c r="F174" s="685"/>
      <c r="G174" s="169">
        <v>21790</v>
      </c>
      <c r="H174" s="169">
        <v>28824</v>
      </c>
      <c r="I174" s="170">
        <v>13511</v>
      </c>
      <c r="J174" s="171">
        <v>46.87</v>
      </c>
      <c r="K174" s="172">
        <f t="shared" si="7"/>
        <v>4.7822350530392164E-3</v>
      </c>
      <c r="L174" s="170">
        <f t="shared" si="8"/>
        <v>-901</v>
      </c>
    </row>
    <row r="175" spans="1:12" ht="12.95" customHeight="1" x14ac:dyDescent="0.25">
      <c r="A175" s="680"/>
      <c r="B175" s="681"/>
      <c r="C175" s="681"/>
      <c r="D175" s="681"/>
      <c r="E175" s="684" t="s">
        <v>264</v>
      </c>
      <c r="F175" s="685"/>
      <c r="G175" s="169">
        <v>3845</v>
      </c>
      <c r="H175" s="169">
        <v>5087</v>
      </c>
      <c r="I175" s="170">
        <v>2384</v>
      </c>
      <c r="J175" s="171">
        <v>46.87</v>
      </c>
      <c r="K175" s="172">
        <f t="shared" si="7"/>
        <v>8.438197295866695E-4</v>
      </c>
      <c r="L175" s="170">
        <f t="shared" si="8"/>
        <v>-159.5</v>
      </c>
    </row>
    <row r="176" spans="1:12" ht="12.95" customHeight="1" x14ac:dyDescent="0.25">
      <c r="A176" s="680"/>
      <c r="B176" s="681"/>
      <c r="C176" s="681"/>
      <c r="D176" s="681"/>
      <c r="E176" s="684" t="s">
        <v>225</v>
      </c>
      <c r="F176" s="685"/>
      <c r="G176" s="169">
        <v>500</v>
      </c>
      <c r="H176" s="169">
        <v>500</v>
      </c>
      <c r="I176" s="170">
        <v>0</v>
      </c>
      <c r="J176" s="171">
        <v>0</v>
      </c>
      <c r="K176" s="172">
        <f t="shared" si="7"/>
        <v>0</v>
      </c>
      <c r="L176" s="170">
        <f t="shared" si="8"/>
        <v>-250</v>
      </c>
    </row>
    <row r="177" spans="1:12" ht="12.95" customHeight="1" x14ac:dyDescent="0.25">
      <c r="A177" s="680"/>
      <c r="B177" s="681"/>
      <c r="C177" s="681"/>
      <c r="D177" s="681"/>
      <c r="E177" s="684" t="s">
        <v>299</v>
      </c>
      <c r="F177" s="685"/>
      <c r="G177" s="169">
        <v>4842</v>
      </c>
      <c r="H177" s="169">
        <v>4108</v>
      </c>
      <c r="I177" s="170">
        <v>1926</v>
      </c>
      <c r="J177" s="171">
        <v>46.88</v>
      </c>
      <c r="K177" s="172">
        <f t="shared" si="7"/>
        <v>6.8171006677178079E-4</v>
      </c>
      <c r="L177" s="170">
        <f t="shared" si="8"/>
        <v>-128</v>
      </c>
    </row>
    <row r="178" spans="1:12" ht="12.95" customHeight="1" x14ac:dyDescent="0.25">
      <c r="A178" s="680"/>
      <c r="B178" s="681"/>
      <c r="C178" s="681"/>
      <c r="D178" s="681"/>
      <c r="E178" s="684" t="s">
        <v>266</v>
      </c>
      <c r="F178" s="685"/>
      <c r="G178" s="169">
        <v>705</v>
      </c>
      <c r="H178" s="169">
        <v>725</v>
      </c>
      <c r="I178" s="170">
        <v>340</v>
      </c>
      <c r="J178" s="171">
        <v>46.87</v>
      </c>
      <c r="K178" s="172">
        <f t="shared" si="7"/>
        <v>1.2034341781017937E-4</v>
      </c>
      <c r="L178" s="170">
        <f t="shared" si="8"/>
        <v>-22.5</v>
      </c>
    </row>
    <row r="179" spans="1:12" ht="12.95" customHeight="1" x14ac:dyDescent="0.25">
      <c r="A179" s="680"/>
      <c r="B179" s="681"/>
      <c r="C179" s="681"/>
      <c r="D179" s="681"/>
      <c r="E179" s="684" t="s">
        <v>227</v>
      </c>
      <c r="F179" s="685"/>
      <c r="G179" s="169">
        <v>18700</v>
      </c>
      <c r="H179" s="169">
        <v>18700</v>
      </c>
      <c r="I179" s="170">
        <v>0</v>
      </c>
      <c r="J179" s="171">
        <v>0</v>
      </c>
      <c r="K179" s="172">
        <f t="shared" si="7"/>
        <v>0</v>
      </c>
      <c r="L179" s="170">
        <f t="shared" si="8"/>
        <v>-9350</v>
      </c>
    </row>
    <row r="180" spans="1:12" ht="12.95" customHeight="1" x14ac:dyDescent="0.25">
      <c r="A180" s="680"/>
      <c r="B180" s="681"/>
      <c r="C180" s="681"/>
      <c r="D180" s="681"/>
      <c r="E180" s="684" t="s">
        <v>228</v>
      </c>
      <c r="F180" s="685"/>
      <c r="G180" s="169">
        <v>31000</v>
      </c>
      <c r="H180" s="169">
        <v>31500</v>
      </c>
      <c r="I180" s="170">
        <v>9790</v>
      </c>
      <c r="J180" s="171">
        <v>31.08</v>
      </c>
      <c r="K180" s="172">
        <f t="shared" si="7"/>
        <v>3.4651825304754589E-3</v>
      </c>
      <c r="L180" s="170">
        <f t="shared" si="8"/>
        <v>-5960</v>
      </c>
    </row>
    <row r="181" spans="1:12" ht="12.95" customHeight="1" x14ac:dyDescent="0.25">
      <c r="A181" s="680"/>
      <c r="B181" s="681"/>
      <c r="C181" s="681"/>
      <c r="D181" s="681"/>
      <c r="E181" s="684" t="s">
        <v>300</v>
      </c>
      <c r="F181" s="685"/>
      <c r="G181" s="169">
        <v>2421</v>
      </c>
      <c r="H181" s="169">
        <v>2550</v>
      </c>
      <c r="I181" s="170">
        <v>0</v>
      </c>
      <c r="J181" s="171">
        <v>0</v>
      </c>
      <c r="K181" s="172">
        <f t="shared" si="7"/>
        <v>0</v>
      </c>
      <c r="L181" s="170">
        <f t="shared" si="8"/>
        <v>-1275</v>
      </c>
    </row>
    <row r="182" spans="1:12" ht="12.95" customHeight="1" x14ac:dyDescent="0.25">
      <c r="A182" s="680"/>
      <c r="B182" s="681"/>
      <c r="C182" s="681"/>
      <c r="D182" s="681"/>
      <c r="E182" s="684" t="s">
        <v>270</v>
      </c>
      <c r="F182" s="685"/>
      <c r="G182" s="169">
        <v>427</v>
      </c>
      <c r="H182" s="169">
        <v>450</v>
      </c>
      <c r="I182" s="170">
        <v>0</v>
      </c>
      <c r="J182" s="171">
        <v>0</v>
      </c>
      <c r="K182" s="172">
        <f t="shared" si="7"/>
        <v>0</v>
      </c>
      <c r="L182" s="170">
        <f t="shared" si="8"/>
        <v>-225</v>
      </c>
    </row>
    <row r="183" spans="1:12" ht="12.95" customHeight="1" x14ac:dyDescent="0.25">
      <c r="A183" s="680"/>
      <c r="B183" s="681"/>
      <c r="C183" s="681"/>
      <c r="D183" s="681"/>
      <c r="E183" s="684" t="s">
        <v>232</v>
      </c>
      <c r="F183" s="685"/>
      <c r="G183" s="169">
        <v>341966</v>
      </c>
      <c r="H183" s="169">
        <v>381336</v>
      </c>
      <c r="I183" s="170">
        <v>78505</v>
      </c>
      <c r="J183" s="171">
        <v>20.59</v>
      </c>
      <c r="K183" s="172">
        <f t="shared" si="7"/>
        <v>2.7786941221141562E-2</v>
      </c>
      <c r="L183" s="170">
        <f t="shared" si="8"/>
        <v>-112163</v>
      </c>
    </row>
    <row r="184" spans="1:12" ht="12.95" customHeight="1" x14ac:dyDescent="0.25">
      <c r="A184" s="680"/>
      <c r="B184" s="681"/>
      <c r="C184" s="681"/>
      <c r="D184" s="681"/>
      <c r="E184" s="684" t="s">
        <v>301</v>
      </c>
      <c r="F184" s="685"/>
      <c r="G184" s="169">
        <v>1950000</v>
      </c>
      <c r="H184" s="169">
        <v>1991300</v>
      </c>
      <c r="I184" s="170">
        <v>76930</v>
      </c>
      <c r="J184" s="171">
        <v>3.86</v>
      </c>
      <c r="K184" s="172">
        <f t="shared" si="7"/>
        <v>2.7229468035697348E-2</v>
      </c>
      <c r="L184" s="170">
        <f t="shared" si="8"/>
        <v>-918720</v>
      </c>
    </row>
    <row r="185" spans="1:12" ht="12.95" customHeight="1" x14ac:dyDescent="0.25">
      <c r="A185" s="680"/>
      <c r="B185" s="681"/>
      <c r="C185" s="681"/>
      <c r="D185" s="681"/>
      <c r="E185" s="684" t="s">
        <v>272</v>
      </c>
      <c r="F185" s="685"/>
      <c r="G185" s="169">
        <v>0</v>
      </c>
      <c r="H185" s="169">
        <v>7500</v>
      </c>
      <c r="I185" s="170">
        <v>0</v>
      </c>
      <c r="J185" s="171">
        <v>0</v>
      </c>
      <c r="K185" s="172">
        <f t="shared" si="7"/>
        <v>0</v>
      </c>
      <c r="L185" s="170">
        <f t="shared" si="8"/>
        <v>-3750</v>
      </c>
    </row>
    <row r="186" spans="1:12" ht="12.95" customHeight="1" x14ac:dyDescent="0.25">
      <c r="A186" s="680"/>
      <c r="B186" s="681"/>
      <c r="C186" s="681"/>
      <c r="D186" s="681"/>
      <c r="E186" s="684" t="s">
        <v>236</v>
      </c>
      <c r="F186" s="685"/>
      <c r="G186" s="169">
        <v>20000</v>
      </c>
      <c r="H186" s="169">
        <v>20000</v>
      </c>
      <c r="I186" s="170">
        <v>0</v>
      </c>
      <c r="J186" s="171">
        <v>0</v>
      </c>
      <c r="K186" s="172">
        <f t="shared" si="7"/>
        <v>0</v>
      </c>
      <c r="L186" s="170">
        <f t="shared" si="8"/>
        <v>-10000</v>
      </c>
    </row>
    <row r="187" spans="1:12" ht="12.95" customHeight="1" x14ac:dyDescent="0.25">
      <c r="A187" s="680"/>
      <c r="B187" s="681"/>
      <c r="C187" s="681"/>
      <c r="D187" s="681"/>
      <c r="E187" s="684" t="s">
        <v>302</v>
      </c>
      <c r="F187" s="685"/>
      <c r="G187" s="169">
        <v>48424</v>
      </c>
      <c r="H187" s="169">
        <v>55250</v>
      </c>
      <c r="I187" s="170">
        <v>0</v>
      </c>
      <c r="J187" s="171">
        <v>0</v>
      </c>
      <c r="K187" s="172">
        <f t="shared" si="7"/>
        <v>0</v>
      </c>
      <c r="L187" s="170">
        <f t="shared" si="8"/>
        <v>-27625</v>
      </c>
    </row>
    <row r="188" spans="1:12" ht="12.95" customHeight="1" x14ac:dyDescent="0.25">
      <c r="A188" s="680"/>
      <c r="B188" s="681"/>
      <c r="C188" s="681"/>
      <c r="D188" s="681"/>
      <c r="E188" s="684" t="s">
        <v>275</v>
      </c>
      <c r="F188" s="685"/>
      <c r="G188" s="169">
        <v>8695</v>
      </c>
      <c r="H188" s="169">
        <v>9750</v>
      </c>
      <c r="I188" s="170">
        <v>0</v>
      </c>
      <c r="J188" s="171">
        <v>0</v>
      </c>
      <c r="K188" s="172">
        <f t="shared" si="7"/>
        <v>0</v>
      </c>
      <c r="L188" s="170">
        <f t="shared" si="8"/>
        <v>-4875</v>
      </c>
    </row>
    <row r="189" spans="1:12" ht="12.95" customHeight="1" x14ac:dyDescent="0.25">
      <c r="A189" s="680"/>
      <c r="B189" s="681"/>
      <c r="C189" s="681"/>
      <c r="D189" s="681"/>
      <c r="E189" s="684" t="s">
        <v>303</v>
      </c>
      <c r="F189" s="685"/>
      <c r="G189" s="169">
        <v>0</v>
      </c>
      <c r="H189" s="169">
        <v>10200</v>
      </c>
      <c r="I189" s="170">
        <v>205</v>
      </c>
      <c r="J189" s="171">
        <v>2.0099999999999998</v>
      </c>
      <c r="K189" s="172">
        <f t="shared" si="7"/>
        <v>7.2560001914961093E-5</v>
      </c>
      <c r="L189" s="170">
        <f t="shared" si="8"/>
        <v>-4895</v>
      </c>
    </row>
    <row r="190" spans="1:12" ht="12.95" customHeight="1" x14ac:dyDescent="0.25">
      <c r="A190" s="680"/>
      <c r="B190" s="681"/>
      <c r="C190" s="681"/>
      <c r="D190" s="681"/>
      <c r="E190" s="684" t="s">
        <v>279</v>
      </c>
      <c r="F190" s="685"/>
      <c r="G190" s="169">
        <v>0</v>
      </c>
      <c r="H190" s="169">
        <v>1800</v>
      </c>
      <c r="I190" s="170">
        <v>36</v>
      </c>
      <c r="J190" s="171">
        <v>2.0099999999999998</v>
      </c>
      <c r="K190" s="172">
        <f t="shared" si="7"/>
        <v>1.2742244238724874E-5</v>
      </c>
      <c r="L190" s="170">
        <f t="shared" si="8"/>
        <v>-864</v>
      </c>
    </row>
    <row r="191" spans="1:12" ht="12.95" customHeight="1" x14ac:dyDescent="0.25">
      <c r="A191" s="680"/>
      <c r="B191" s="681"/>
      <c r="C191" s="681"/>
      <c r="D191" s="681"/>
      <c r="E191" s="684" t="s">
        <v>304</v>
      </c>
      <c r="F191" s="685"/>
      <c r="G191" s="169">
        <v>0</v>
      </c>
      <c r="H191" s="169">
        <v>1200</v>
      </c>
      <c r="I191" s="170">
        <v>0</v>
      </c>
      <c r="J191" s="171">
        <v>0</v>
      </c>
      <c r="K191" s="172">
        <f t="shared" si="7"/>
        <v>0</v>
      </c>
      <c r="L191" s="170">
        <f t="shared" si="8"/>
        <v>-600</v>
      </c>
    </row>
    <row r="192" spans="1:12" ht="45" customHeight="1" x14ac:dyDescent="0.25">
      <c r="A192" s="680"/>
      <c r="B192" s="681"/>
      <c r="C192" s="681"/>
      <c r="D192" s="681"/>
      <c r="E192" s="684" t="s">
        <v>305</v>
      </c>
      <c r="F192" s="685"/>
      <c r="G192" s="169">
        <v>0</v>
      </c>
      <c r="H192" s="169">
        <v>30</v>
      </c>
      <c r="I192" s="170">
        <v>0</v>
      </c>
      <c r="J192" s="171">
        <v>0</v>
      </c>
      <c r="K192" s="172">
        <f t="shared" si="7"/>
        <v>0</v>
      </c>
      <c r="L192" s="170">
        <f t="shared" si="8"/>
        <v>-15</v>
      </c>
    </row>
    <row r="193" spans="1:12" ht="12.95" customHeight="1" x14ac:dyDescent="0.25">
      <c r="A193" s="680"/>
      <c r="B193" s="681"/>
      <c r="C193" s="681"/>
      <c r="D193" s="681"/>
      <c r="E193" s="684" t="s">
        <v>292</v>
      </c>
      <c r="F193" s="685"/>
      <c r="G193" s="169">
        <v>2000</v>
      </c>
      <c r="H193" s="169">
        <v>2000</v>
      </c>
      <c r="I193" s="170">
        <v>113</v>
      </c>
      <c r="J193" s="171">
        <v>5.64</v>
      </c>
      <c r="K193" s="172">
        <f t="shared" si="7"/>
        <v>3.999648886044197E-5</v>
      </c>
      <c r="L193" s="170">
        <f t="shared" si="8"/>
        <v>-887</v>
      </c>
    </row>
    <row r="194" spans="1:12" s="175" customFormat="1" ht="12.95" customHeight="1" x14ac:dyDescent="0.25">
      <c r="A194" s="680" t="s">
        <v>0</v>
      </c>
      <c r="B194" s="681"/>
      <c r="C194" s="176"/>
      <c r="D194" s="690" t="s">
        <v>247</v>
      </c>
      <c r="E194" s="691"/>
      <c r="F194" s="691"/>
      <c r="G194" s="164">
        <v>2050000</v>
      </c>
      <c r="H194" s="164">
        <v>2520045</v>
      </c>
      <c r="I194" s="165">
        <v>1975904</v>
      </c>
      <c r="J194" s="166">
        <v>78.41</v>
      </c>
      <c r="K194" s="167">
        <f t="shared" si="7"/>
        <v>0.69937364889648423</v>
      </c>
      <c r="L194" s="165">
        <f t="shared" si="8"/>
        <v>715881.5</v>
      </c>
    </row>
    <row r="195" spans="1:12" ht="53.25" customHeight="1" x14ac:dyDescent="0.25">
      <c r="A195" s="680"/>
      <c r="B195" s="681"/>
      <c r="C195" s="168"/>
      <c r="D195" s="681" t="s">
        <v>0</v>
      </c>
      <c r="E195" s="684" t="s">
        <v>63</v>
      </c>
      <c r="F195" s="685"/>
      <c r="G195" s="169">
        <v>2000000</v>
      </c>
      <c r="H195" s="169">
        <v>2470045</v>
      </c>
      <c r="I195" s="170">
        <v>1930729</v>
      </c>
      <c r="J195" s="171">
        <v>78.17</v>
      </c>
      <c r="K195" s="172">
        <f t="shared" si="7"/>
        <v>0.6833839021330288</v>
      </c>
      <c r="L195" s="170">
        <f t="shared" si="8"/>
        <v>695706.5</v>
      </c>
    </row>
    <row r="196" spans="1:12" ht="52.5" customHeight="1" x14ac:dyDescent="0.25">
      <c r="A196" s="680"/>
      <c r="B196" s="681"/>
      <c r="C196" s="168"/>
      <c r="D196" s="681"/>
      <c r="E196" s="684" t="s">
        <v>306</v>
      </c>
      <c r="F196" s="685"/>
      <c r="G196" s="169">
        <v>50000</v>
      </c>
      <c r="H196" s="169">
        <v>50000</v>
      </c>
      <c r="I196" s="170">
        <v>45175</v>
      </c>
      <c r="J196" s="171">
        <v>90.35</v>
      </c>
      <c r="K196" s="172">
        <f t="shared" si="7"/>
        <v>1.5989746763455451E-2</v>
      </c>
      <c r="L196" s="170">
        <f t="shared" si="8"/>
        <v>20175</v>
      </c>
    </row>
    <row r="197" spans="1:12" ht="12.95" customHeight="1" x14ac:dyDescent="0.25">
      <c r="A197" s="177" t="s">
        <v>0</v>
      </c>
      <c r="B197" s="686" t="s">
        <v>93</v>
      </c>
      <c r="C197" s="687"/>
      <c r="D197" s="687"/>
      <c r="E197" s="687"/>
      <c r="F197" s="705"/>
      <c r="G197" s="159">
        <v>18544444</v>
      </c>
      <c r="H197" s="159">
        <v>19542718</v>
      </c>
      <c r="I197" s="160">
        <v>14529656</v>
      </c>
      <c r="J197" s="161">
        <v>74.349999999999994</v>
      </c>
      <c r="K197" s="162">
        <f t="shared" si="7"/>
        <v>5.1427895960181749</v>
      </c>
      <c r="L197" s="160">
        <f t="shared" si="8"/>
        <v>4758297</v>
      </c>
    </row>
    <row r="198" spans="1:12" s="175" customFormat="1" ht="12.95" customHeight="1" x14ac:dyDescent="0.25">
      <c r="A198" s="173" t="s">
        <v>0</v>
      </c>
      <c r="B198" s="94"/>
      <c r="C198" s="176"/>
      <c r="D198" s="690" t="s">
        <v>220</v>
      </c>
      <c r="E198" s="691"/>
      <c r="F198" s="691"/>
      <c r="G198" s="164">
        <v>18544444</v>
      </c>
      <c r="H198" s="164">
        <v>19542718</v>
      </c>
      <c r="I198" s="165">
        <v>14529656</v>
      </c>
      <c r="J198" s="166">
        <v>74.349999999999994</v>
      </c>
      <c r="K198" s="167">
        <f t="shared" si="7"/>
        <v>5.1427895960181749</v>
      </c>
      <c r="L198" s="165">
        <f t="shared" si="8"/>
        <v>4758297</v>
      </c>
    </row>
    <row r="199" spans="1:12" ht="57.6" customHeight="1" x14ac:dyDescent="0.25">
      <c r="A199" s="173" t="s">
        <v>0</v>
      </c>
      <c r="B199" s="94"/>
      <c r="C199" s="94"/>
      <c r="D199" s="214"/>
      <c r="E199" s="684" t="s">
        <v>293</v>
      </c>
      <c r="F199" s="685"/>
      <c r="G199" s="169">
        <v>16755856</v>
      </c>
      <c r="H199" s="169">
        <v>16718700</v>
      </c>
      <c r="I199" s="170">
        <v>12809440</v>
      </c>
      <c r="J199" s="171">
        <v>76.62</v>
      </c>
      <c r="K199" s="172">
        <f t="shared" si="7"/>
        <v>4.5339170289247761</v>
      </c>
      <c r="L199" s="170">
        <f t="shared" si="8"/>
        <v>4450090</v>
      </c>
    </row>
    <row r="200" spans="1:12" ht="40.5" customHeight="1" x14ac:dyDescent="0.25">
      <c r="A200" s="173"/>
      <c r="B200" s="94"/>
      <c r="C200" s="94"/>
      <c r="D200" s="214"/>
      <c r="E200" s="684" t="s">
        <v>296</v>
      </c>
      <c r="F200" s="685"/>
      <c r="G200" s="169">
        <v>0</v>
      </c>
      <c r="H200" s="169">
        <v>540000</v>
      </c>
      <c r="I200" s="170">
        <v>421007</v>
      </c>
      <c r="J200" s="171">
        <v>77.959999999999994</v>
      </c>
      <c r="K200" s="172">
        <f t="shared" si="7"/>
        <v>0.14901594500591231</v>
      </c>
      <c r="L200" s="170">
        <f t="shared" si="8"/>
        <v>151007</v>
      </c>
    </row>
    <row r="201" spans="1:12" ht="12.95" customHeight="1" x14ac:dyDescent="0.25">
      <c r="A201" s="173"/>
      <c r="B201" s="94"/>
      <c r="C201" s="94"/>
      <c r="D201" s="214"/>
      <c r="E201" s="684" t="s">
        <v>307</v>
      </c>
      <c r="F201" s="685"/>
      <c r="G201" s="169">
        <v>796874</v>
      </c>
      <c r="H201" s="169">
        <v>1225275</v>
      </c>
      <c r="I201" s="170">
        <v>825138</v>
      </c>
      <c r="J201" s="171">
        <v>67.34</v>
      </c>
      <c r="K201" s="172">
        <f t="shared" si="7"/>
        <v>0.29205860907369346</v>
      </c>
      <c r="L201" s="170">
        <f t="shared" si="8"/>
        <v>212500.5</v>
      </c>
    </row>
    <row r="202" spans="1:12" ht="12.95" customHeight="1" x14ac:dyDescent="0.25">
      <c r="A202" s="173"/>
      <c r="B202" s="94"/>
      <c r="C202" s="94"/>
      <c r="D202" s="214"/>
      <c r="E202" s="684" t="s">
        <v>308</v>
      </c>
      <c r="F202" s="685"/>
      <c r="G202" s="169">
        <v>140626</v>
      </c>
      <c r="H202" s="169">
        <v>216226</v>
      </c>
      <c r="I202" s="170">
        <v>145613</v>
      </c>
      <c r="J202" s="171">
        <v>67.34</v>
      </c>
      <c r="K202" s="172">
        <f t="shared" si="7"/>
        <v>5.1539900287040141E-2</v>
      </c>
      <c r="L202" s="170">
        <f t="shared" si="8"/>
        <v>37500</v>
      </c>
    </row>
    <row r="203" spans="1:12" ht="12.95" customHeight="1" x14ac:dyDescent="0.25">
      <c r="A203" s="173"/>
      <c r="B203" s="94"/>
      <c r="C203" s="94"/>
      <c r="D203" s="214"/>
      <c r="E203" s="684" t="s">
        <v>297</v>
      </c>
      <c r="F203" s="685"/>
      <c r="G203" s="169">
        <v>184250</v>
      </c>
      <c r="H203" s="169">
        <v>254750</v>
      </c>
      <c r="I203" s="170">
        <v>84886</v>
      </c>
      <c r="J203" s="171">
        <v>33.32</v>
      </c>
      <c r="K203" s="172">
        <f t="shared" si="7"/>
        <v>3.0045504012455548E-2</v>
      </c>
      <c r="L203" s="170">
        <f t="shared" si="8"/>
        <v>-42489</v>
      </c>
    </row>
    <row r="204" spans="1:12" ht="12.95" customHeight="1" x14ac:dyDescent="0.25">
      <c r="A204" s="173"/>
      <c r="B204" s="94"/>
      <c r="C204" s="94"/>
      <c r="D204" s="214"/>
      <c r="E204" s="684" t="s">
        <v>260</v>
      </c>
      <c r="F204" s="685"/>
      <c r="G204" s="169">
        <v>32514</v>
      </c>
      <c r="H204" s="169">
        <v>44956</v>
      </c>
      <c r="I204" s="170">
        <v>14980</v>
      </c>
      <c r="J204" s="171">
        <v>33.32</v>
      </c>
      <c r="K204" s="172">
        <f t="shared" si="7"/>
        <v>5.3021894082249613E-3</v>
      </c>
      <c r="L204" s="170">
        <f t="shared" si="8"/>
        <v>-7498</v>
      </c>
    </row>
    <row r="205" spans="1:12" ht="12.95" customHeight="1" x14ac:dyDescent="0.25">
      <c r="A205" s="173"/>
      <c r="B205" s="94"/>
      <c r="C205" s="94"/>
      <c r="D205" s="214"/>
      <c r="E205" s="684" t="s">
        <v>309</v>
      </c>
      <c r="F205" s="685"/>
      <c r="G205" s="169">
        <v>15354</v>
      </c>
      <c r="H205" s="169">
        <v>21345</v>
      </c>
      <c r="I205" s="170">
        <v>10261</v>
      </c>
      <c r="J205" s="171">
        <v>48.07</v>
      </c>
      <c r="K205" s="172">
        <f t="shared" si="7"/>
        <v>3.6318935592654427E-3</v>
      </c>
      <c r="L205" s="170">
        <f t="shared" si="8"/>
        <v>-411.5</v>
      </c>
    </row>
    <row r="206" spans="1:12" ht="12.95" customHeight="1" x14ac:dyDescent="0.25">
      <c r="A206" s="213"/>
      <c r="B206" s="218"/>
      <c r="C206" s="218"/>
      <c r="D206" s="219"/>
      <c r="E206" s="684" t="s">
        <v>262</v>
      </c>
      <c r="F206" s="685"/>
      <c r="G206" s="169">
        <v>2710</v>
      </c>
      <c r="H206" s="169">
        <v>3766</v>
      </c>
      <c r="I206" s="170">
        <v>1811</v>
      </c>
      <c r="J206" s="171">
        <v>48.08</v>
      </c>
      <c r="K206" s="172">
        <f t="shared" si="7"/>
        <v>6.4100567545363188E-4</v>
      </c>
      <c r="L206" s="170">
        <f t="shared" si="8"/>
        <v>-72</v>
      </c>
    </row>
    <row r="207" spans="1:12" ht="12.95" customHeight="1" x14ac:dyDescent="0.25">
      <c r="A207" s="173"/>
      <c r="B207" s="94"/>
      <c r="C207" s="94"/>
      <c r="D207" s="214"/>
      <c r="E207" s="684" t="s">
        <v>298</v>
      </c>
      <c r="F207" s="685"/>
      <c r="G207" s="169">
        <v>30319</v>
      </c>
      <c r="H207" s="169">
        <v>50045</v>
      </c>
      <c r="I207" s="170">
        <v>17089</v>
      </c>
      <c r="J207" s="171">
        <v>34.15</v>
      </c>
      <c r="K207" s="172">
        <f t="shared" si="7"/>
        <v>6.0486725498769267E-3</v>
      </c>
      <c r="L207" s="170">
        <f t="shared" si="8"/>
        <v>-7933.5</v>
      </c>
    </row>
    <row r="208" spans="1:12" ht="12.95" customHeight="1" x14ac:dyDescent="0.25">
      <c r="A208" s="173"/>
      <c r="B208" s="94"/>
      <c r="C208" s="94"/>
      <c r="D208" s="214"/>
      <c r="E208" s="684" t="s">
        <v>264</v>
      </c>
      <c r="F208" s="685"/>
      <c r="G208" s="169">
        <v>5350</v>
      </c>
      <c r="H208" s="169">
        <v>8830</v>
      </c>
      <c r="I208" s="170">
        <v>3016</v>
      </c>
      <c r="J208" s="171">
        <v>34.15</v>
      </c>
      <c r="K208" s="172">
        <f t="shared" si="7"/>
        <v>1.0675169062220617E-3</v>
      </c>
      <c r="L208" s="170">
        <f t="shared" si="8"/>
        <v>-1399</v>
      </c>
    </row>
    <row r="209" spans="1:12" ht="12.95" customHeight="1" x14ac:dyDescent="0.25">
      <c r="A209" s="173"/>
      <c r="B209" s="94"/>
      <c r="C209" s="94"/>
      <c r="D209" s="214"/>
      <c r="E209" s="684" t="s">
        <v>299</v>
      </c>
      <c r="F209" s="685"/>
      <c r="G209" s="169">
        <v>4891</v>
      </c>
      <c r="H209" s="169">
        <v>6762</v>
      </c>
      <c r="I209" s="170">
        <v>1330</v>
      </c>
      <c r="J209" s="171">
        <v>19.66</v>
      </c>
      <c r="K209" s="172">
        <f t="shared" si="7"/>
        <v>4.7075513437511341E-4</v>
      </c>
      <c r="L209" s="170">
        <f t="shared" si="8"/>
        <v>-2051</v>
      </c>
    </row>
    <row r="210" spans="1:12" ht="12.95" customHeight="1" x14ac:dyDescent="0.25">
      <c r="A210" s="173"/>
      <c r="B210" s="94"/>
      <c r="C210" s="94"/>
      <c r="D210" s="214"/>
      <c r="E210" s="684" t="s">
        <v>266</v>
      </c>
      <c r="F210" s="685"/>
      <c r="G210" s="169">
        <v>862</v>
      </c>
      <c r="H210" s="169">
        <v>1194</v>
      </c>
      <c r="I210" s="170">
        <v>235</v>
      </c>
      <c r="J210" s="171">
        <v>19.649999999999999</v>
      </c>
      <c r="K210" s="172">
        <f t="shared" si="7"/>
        <v>8.3178538780565148E-5</v>
      </c>
      <c r="L210" s="170">
        <f t="shared" si="8"/>
        <v>-362</v>
      </c>
    </row>
    <row r="211" spans="1:12" ht="12.95" customHeight="1" x14ac:dyDescent="0.25">
      <c r="A211" s="173"/>
      <c r="B211" s="94"/>
      <c r="C211" s="94"/>
      <c r="D211" s="214"/>
      <c r="E211" s="684" t="s">
        <v>310</v>
      </c>
      <c r="F211" s="685"/>
      <c r="G211" s="169">
        <v>273700</v>
      </c>
      <c r="H211" s="169">
        <v>91188</v>
      </c>
      <c r="I211" s="170">
        <v>74557</v>
      </c>
      <c r="J211" s="171">
        <v>81.760000000000005</v>
      </c>
      <c r="K211" s="172">
        <f t="shared" ref="K211:K274" si="9">I211/$I$8%</f>
        <v>2.6389541769628069E-2</v>
      </c>
      <c r="L211" s="170">
        <f t="shared" ref="L211:L274" si="10">I211-H211/2</f>
        <v>28963</v>
      </c>
    </row>
    <row r="212" spans="1:12" ht="12.95" customHeight="1" x14ac:dyDescent="0.25">
      <c r="A212" s="173"/>
      <c r="B212" s="94"/>
      <c r="C212" s="94"/>
      <c r="D212" s="214"/>
      <c r="E212" s="684" t="s">
        <v>268</v>
      </c>
      <c r="F212" s="685"/>
      <c r="G212" s="169">
        <v>48300</v>
      </c>
      <c r="H212" s="169">
        <v>16092</v>
      </c>
      <c r="I212" s="170">
        <v>13157</v>
      </c>
      <c r="J212" s="171">
        <v>81.760000000000005</v>
      </c>
      <c r="K212" s="172">
        <f t="shared" si="9"/>
        <v>4.6569363180250884E-3</v>
      </c>
      <c r="L212" s="170">
        <f t="shared" si="10"/>
        <v>5111</v>
      </c>
    </row>
    <row r="213" spans="1:12" ht="12.95" customHeight="1" x14ac:dyDescent="0.25">
      <c r="A213" s="173"/>
      <c r="B213" s="94"/>
      <c r="C213" s="94"/>
      <c r="D213" s="214"/>
      <c r="E213" s="684" t="s">
        <v>300</v>
      </c>
      <c r="F213" s="685"/>
      <c r="G213" s="169">
        <v>6816</v>
      </c>
      <c r="H213" s="169">
        <v>33012</v>
      </c>
      <c r="I213" s="170">
        <v>3720</v>
      </c>
      <c r="J213" s="171">
        <v>11.27</v>
      </c>
      <c r="K213" s="172">
        <f t="shared" si="9"/>
        <v>1.3166985713349037E-3</v>
      </c>
      <c r="L213" s="170">
        <f t="shared" si="10"/>
        <v>-12786</v>
      </c>
    </row>
    <row r="214" spans="1:12" ht="12.95" customHeight="1" x14ac:dyDescent="0.25">
      <c r="A214" s="173"/>
      <c r="B214" s="94"/>
      <c r="C214" s="94"/>
      <c r="D214" s="214"/>
      <c r="E214" s="684" t="s">
        <v>270</v>
      </c>
      <c r="F214" s="685"/>
      <c r="G214" s="169">
        <v>1204</v>
      </c>
      <c r="H214" s="169">
        <v>5826</v>
      </c>
      <c r="I214" s="170">
        <v>656</v>
      </c>
      <c r="J214" s="171">
        <v>11.27</v>
      </c>
      <c r="K214" s="172">
        <f t="shared" si="9"/>
        <v>2.3219200612787549E-4</v>
      </c>
      <c r="L214" s="170">
        <f t="shared" si="10"/>
        <v>-2257</v>
      </c>
    </row>
    <row r="215" spans="1:12" ht="12.95" customHeight="1" x14ac:dyDescent="0.25">
      <c r="A215" s="173"/>
      <c r="B215" s="94"/>
      <c r="C215" s="94"/>
      <c r="D215" s="214"/>
      <c r="E215" s="684" t="s">
        <v>301</v>
      </c>
      <c r="F215" s="685"/>
      <c r="G215" s="169">
        <v>206074</v>
      </c>
      <c r="H215" s="169">
        <v>254070</v>
      </c>
      <c r="I215" s="170">
        <v>85174</v>
      </c>
      <c r="J215" s="171">
        <v>33.520000000000003</v>
      </c>
      <c r="K215" s="172">
        <f t="shared" si="9"/>
        <v>3.0147441966365346E-2</v>
      </c>
      <c r="L215" s="170">
        <f t="shared" si="10"/>
        <v>-41861</v>
      </c>
    </row>
    <row r="216" spans="1:12" ht="12.95" customHeight="1" x14ac:dyDescent="0.25">
      <c r="A216" s="173"/>
      <c r="B216" s="94"/>
      <c r="C216" s="94"/>
      <c r="D216" s="214"/>
      <c r="E216" s="684" t="s">
        <v>272</v>
      </c>
      <c r="F216" s="685"/>
      <c r="G216" s="169">
        <v>36364</v>
      </c>
      <c r="H216" s="169">
        <v>44834</v>
      </c>
      <c r="I216" s="170">
        <v>15031</v>
      </c>
      <c r="J216" s="171">
        <v>33.53</v>
      </c>
      <c r="K216" s="172">
        <f t="shared" si="9"/>
        <v>5.3202409208964888E-3</v>
      </c>
      <c r="L216" s="170">
        <f t="shared" si="10"/>
        <v>-7386</v>
      </c>
    </row>
    <row r="217" spans="1:12" ht="31.5" customHeight="1" x14ac:dyDescent="0.25">
      <c r="A217" s="173"/>
      <c r="B217" s="94"/>
      <c r="C217" s="94"/>
      <c r="D217" s="214"/>
      <c r="E217" s="684" t="s">
        <v>311</v>
      </c>
      <c r="F217" s="685"/>
      <c r="G217" s="169">
        <v>662</v>
      </c>
      <c r="H217" s="169">
        <v>1015</v>
      </c>
      <c r="I217" s="170">
        <v>235</v>
      </c>
      <c r="J217" s="171">
        <v>23.18</v>
      </c>
      <c r="K217" s="172">
        <f t="shared" si="9"/>
        <v>8.3178538780565148E-5</v>
      </c>
      <c r="L217" s="170">
        <f t="shared" si="10"/>
        <v>-272.5</v>
      </c>
    </row>
    <row r="218" spans="1:12" ht="31.5" customHeight="1" x14ac:dyDescent="0.25">
      <c r="A218" s="173"/>
      <c r="B218" s="94"/>
      <c r="C218" s="94"/>
      <c r="D218" s="214"/>
      <c r="E218" s="684" t="s">
        <v>312</v>
      </c>
      <c r="F218" s="685"/>
      <c r="G218" s="169">
        <v>118</v>
      </c>
      <c r="H218" s="169">
        <v>178</v>
      </c>
      <c r="I218" s="170">
        <v>42</v>
      </c>
      <c r="J218" s="171">
        <v>23.33</v>
      </c>
      <c r="K218" s="172">
        <f t="shared" si="9"/>
        <v>1.4865951611845687E-5</v>
      </c>
      <c r="L218" s="170">
        <f t="shared" si="10"/>
        <v>-47</v>
      </c>
    </row>
    <row r="219" spans="1:12" ht="12.95" customHeight="1" x14ac:dyDescent="0.25">
      <c r="A219" s="173"/>
      <c r="B219" s="94"/>
      <c r="C219" s="94"/>
      <c r="D219" s="214"/>
      <c r="E219" s="684" t="s">
        <v>303</v>
      </c>
      <c r="F219" s="685"/>
      <c r="G219" s="169">
        <v>1360</v>
      </c>
      <c r="H219" s="169">
        <v>3956</v>
      </c>
      <c r="I219" s="170">
        <v>1938</v>
      </c>
      <c r="J219" s="171">
        <v>48.99</v>
      </c>
      <c r="K219" s="172">
        <f t="shared" si="9"/>
        <v>6.8595748151802235E-4</v>
      </c>
      <c r="L219" s="170">
        <f t="shared" si="10"/>
        <v>-40</v>
      </c>
    </row>
    <row r="220" spans="1:12" ht="12.95" customHeight="1" x14ac:dyDescent="0.25">
      <c r="A220" s="215"/>
      <c r="B220" s="216"/>
      <c r="C220" s="216"/>
      <c r="D220" s="217"/>
      <c r="E220" s="684" t="s">
        <v>279</v>
      </c>
      <c r="F220" s="685"/>
      <c r="G220" s="169">
        <v>240</v>
      </c>
      <c r="H220" s="169">
        <v>698</v>
      </c>
      <c r="I220" s="170">
        <v>342</v>
      </c>
      <c r="J220" s="171">
        <v>49</v>
      </c>
      <c r="K220" s="172">
        <f t="shared" si="9"/>
        <v>1.2105132026788631E-4</v>
      </c>
      <c r="L220" s="170">
        <f t="shared" si="10"/>
        <v>-7</v>
      </c>
    </row>
    <row r="221" spans="1:12" s="158" customFormat="1" ht="20.25" customHeight="1" x14ac:dyDescent="0.25">
      <c r="A221" s="692" t="s">
        <v>313</v>
      </c>
      <c r="B221" s="693"/>
      <c r="C221" s="693"/>
      <c r="D221" s="693"/>
      <c r="E221" s="693"/>
      <c r="F221" s="693"/>
      <c r="G221" s="154">
        <v>30000</v>
      </c>
      <c r="H221" s="154">
        <v>1169401</v>
      </c>
      <c r="I221" s="155">
        <v>1141998</v>
      </c>
      <c r="J221" s="156">
        <v>97.66</v>
      </c>
      <c r="K221" s="157">
        <f t="shared" si="9"/>
        <v>0.40421159544820356</v>
      </c>
      <c r="L221" s="155">
        <f t="shared" si="10"/>
        <v>557297.5</v>
      </c>
    </row>
    <row r="222" spans="1:12" ht="12.95" customHeight="1" x14ac:dyDescent="0.25">
      <c r="A222" s="680" t="s">
        <v>0</v>
      </c>
      <c r="B222" s="686" t="s">
        <v>314</v>
      </c>
      <c r="C222" s="687"/>
      <c r="D222" s="687"/>
      <c r="E222" s="687"/>
      <c r="F222" s="687"/>
      <c r="G222" s="159">
        <v>30000</v>
      </c>
      <c r="H222" s="159">
        <v>1169401</v>
      </c>
      <c r="I222" s="160">
        <v>1141998</v>
      </c>
      <c r="J222" s="161">
        <v>97.66</v>
      </c>
      <c r="K222" s="162">
        <f t="shared" si="9"/>
        <v>0.40421159544820356</v>
      </c>
      <c r="L222" s="160">
        <f t="shared" si="10"/>
        <v>557297.5</v>
      </c>
    </row>
    <row r="223" spans="1:12" s="175" customFormat="1" ht="12" customHeight="1" x14ac:dyDescent="0.25">
      <c r="A223" s="680"/>
      <c r="B223" s="688" t="s">
        <v>0</v>
      </c>
      <c r="C223" s="174"/>
      <c r="D223" s="690" t="s">
        <v>220</v>
      </c>
      <c r="E223" s="691"/>
      <c r="F223" s="691"/>
      <c r="G223" s="164">
        <v>30000</v>
      </c>
      <c r="H223" s="164">
        <v>30000</v>
      </c>
      <c r="I223" s="165">
        <v>2597</v>
      </c>
      <c r="J223" s="166">
        <v>8.66</v>
      </c>
      <c r="K223" s="167">
        <f t="shared" si="9"/>
        <v>9.1921134133245825E-4</v>
      </c>
      <c r="L223" s="165">
        <f t="shared" si="10"/>
        <v>-12403</v>
      </c>
    </row>
    <row r="224" spans="1:12" ht="12.95" customHeight="1" x14ac:dyDescent="0.25">
      <c r="A224" s="680"/>
      <c r="B224" s="681"/>
      <c r="C224" s="168"/>
      <c r="D224" s="681" t="s">
        <v>0</v>
      </c>
      <c r="E224" s="684" t="s">
        <v>224</v>
      </c>
      <c r="F224" s="685"/>
      <c r="G224" s="169">
        <v>0</v>
      </c>
      <c r="H224" s="169">
        <v>29</v>
      </c>
      <c r="I224" s="170">
        <v>28</v>
      </c>
      <c r="J224" s="171">
        <v>97.79</v>
      </c>
      <c r="K224" s="172">
        <f t="shared" si="9"/>
        <v>9.9106344078971244E-6</v>
      </c>
      <c r="L224" s="170">
        <f t="shared" si="10"/>
        <v>13.5</v>
      </c>
    </row>
    <row r="225" spans="1:12" ht="12.95" customHeight="1" x14ac:dyDescent="0.25">
      <c r="A225" s="680"/>
      <c r="B225" s="681"/>
      <c r="C225" s="168"/>
      <c r="D225" s="681"/>
      <c r="E225" s="684" t="s">
        <v>225</v>
      </c>
      <c r="F225" s="685"/>
      <c r="G225" s="169">
        <v>0</v>
      </c>
      <c r="H225" s="169">
        <v>5</v>
      </c>
      <c r="I225" s="170">
        <v>4</v>
      </c>
      <c r="J225" s="171">
        <v>80.8</v>
      </c>
      <c r="K225" s="172">
        <f t="shared" si="9"/>
        <v>1.4158049154138749E-6</v>
      </c>
      <c r="L225" s="170">
        <f t="shared" si="10"/>
        <v>1.5</v>
      </c>
    </row>
    <row r="226" spans="1:12" ht="12.95" customHeight="1" x14ac:dyDescent="0.25">
      <c r="A226" s="680"/>
      <c r="B226" s="681"/>
      <c r="C226" s="168"/>
      <c r="D226" s="681"/>
      <c r="E226" s="684" t="s">
        <v>227</v>
      </c>
      <c r="F226" s="685"/>
      <c r="G226" s="169">
        <v>14500</v>
      </c>
      <c r="H226" s="169">
        <v>14466</v>
      </c>
      <c r="I226" s="170">
        <v>605</v>
      </c>
      <c r="J226" s="171">
        <v>4.18</v>
      </c>
      <c r="K226" s="172">
        <f t="shared" si="9"/>
        <v>2.1414049345634857E-4</v>
      </c>
      <c r="L226" s="170">
        <f t="shared" si="10"/>
        <v>-6628</v>
      </c>
    </row>
    <row r="227" spans="1:12" ht="12.95" customHeight="1" x14ac:dyDescent="0.25">
      <c r="A227" s="680"/>
      <c r="B227" s="681"/>
      <c r="C227" s="168"/>
      <c r="D227" s="681"/>
      <c r="E227" s="684" t="s">
        <v>315</v>
      </c>
      <c r="F227" s="685"/>
      <c r="G227" s="169">
        <v>1500</v>
      </c>
      <c r="H227" s="169">
        <v>1500</v>
      </c>
      <c r="I227" s="170">
        <v>0</v>
      </c>
      <c r="J227" s="171">
        <v>0</v>
      </c>
      <c r="K227" s="172">
        <f t="shared" si="9"/>
        <v>0</v>
      </c>
      <c r="L227" s="170">
        <f t="shared" si="10"/>
        <v>-750</v>
      </c>
    </row>
    <row r="228" spans="1:12" ht="12.95" customHeight="1" x14ac:dyDescent="0.25">
      <c r="A228" s="680"/>
      <c r="B228" s="681"/>
      <c r="C228" s="168"/>
      <c r="D228" s="681"/>
      <c r="E228" s="684" t="s">
        <v>232</v>
      </c>
      <c r="F228" s="685"/>
      <c r="G228" s="169">
        <v>14000</v>
      </c>
      <c r="H228" s="169">
        <v>14000</v>
      </c>
      <c r="I228" s="170">
        <v>1960</v>
      </c>
      <c r="J228" s="171">
        <v>14</v>
      </c>
      <c r="K228" s="172">
        <f t="shared" si="9"/>
        <v>6.9374440855279873E-4</v>
      </c>
      <c r="L228" s="170">
        <f t="shared" si="10"/>
        <v>-5040</v>
      </c>
    </row>
    <row r="229" spans="1:12" s="175" customFormat="1" ht="12.95" customHeight="1" x14ac:dyDescent="0.25">
      <c r="A229" s="680" t="s">
        <v>0</v>
      </c>
      <c r="B229" s="681"/>
      <c r="C229" s="176"/>
      <c r="D229" s="690" t="s">
        <v>247</v>
      </c>
      <c r="E229" s="691"/>
      <c r="F229" s="691"/>
      <c r="G229" s="164">
        <v>0</v>
      </c>
      <c r="H229" s="164">
        <v>1139401</v>
      </c>
      <c r="I229" s="165">
        <v>1139401</v>
      </c>
      <c r="J229" s="166">
        <v>100</v>
      </c>
      <c r="K229" s="167">
        <f t="shared" si="9"/>
        <v>0.40329238410687113</v>
      </c>
      <c r="L229" s="165">
        <f t="shared" si="10"/>
        <v>569700.5</v>
      </c>
    </row>
    <row r="230" spans="1:12" ht="46.5" customHeight="1" x14ac:dyDescent="0.25">
      <c r="A230" s="680"/>
      <c r="B230" s="681"/>
      <c r="C230" s="168"/>
      <c r="D230" s="168" t="s">
        <v>0</v>
      </c>
      <c r="E230" s="684" t="s">
        <v>63</v>
      </c>
      <c r="F230" s="685"/>
      <c r="G230" s="169">
        <v>0</v>
      </c>
      <c r="H230" s="169">
        <v>1139401</v>
      </c>
      <c r="I230" s="170">
        <v>1139401</v>
      </c>
      <c r="J230" s="171">
        <v>100</v>
      </c>
      <c r="K230" s="172">
        <f t="shared" si="9"/>
        <v>0.40329238410687113</v>
      </c>
      <c r="L230" s="170">
        <f t="shared" si="10"/>
        <v>569700.5</v>
      </c>
    </row>
    <row r="231" spans="1:12" s="158" customFormat="1" ht="20.25" customHeight="1" x14ac:dyDescent="0.25">
      <c r="A231" s="692" t="s">
        <v>96</v>
      </c>
      <c r="B231" s="693"/>
      <c r="C231" s="693"/>
      <c r="D231" s="693"/>
      <c r="E231" s="693"/>
      <c r="F231" s="693"/>
      <c r="G231" s="154">
        <v>397465561</v>
      </c>
      <c r="H231" s="154">
        <v>429829730</v>
      </c>
      <c r="I231" s="155">
        <v>110015183</v>
      </c>
      <c r="J231" s="156">
        <v>25.6</v>
      </c>
      <c r="K231" s="157">
        <f t="shared" si="9"/>
        <v>38.940009215389246</v>
      </c>
      <c r="L231" s="155">
        <f t="shared" si="10"/>
        <v>-104899682</v>
      </c>
    </row>
    <row r="232" spans="1:12" ht="12.95" customHeight="1" x14ac:dyDescent="0.25">
      <c r="A232" s="680" t="s">
        <v>0</v>
      </c>
      <c r="B232" s="686" t="s">
        <v>97</v>
      </c>
      <c r="C232" s="687"/>
      <c r="D232" s="687"/>
      <c r="E232" s="687"/>
      <c r="F232" s="687"/>
      <c r="G232" s="159">
        <v>170884882</v>
      </c>
      <c r="H232" s="159">
        <v>176014882</v>
      </c>
      <c r="I232" s="160">
        <v>39793725</v>
      </c>
      <c r="J232" s="161">
        <v>22.61</v>
      </c>
      <c r="K232" s="162">
        <f t="shared" si="9"/>
        <v>14.085037864406999</v>
      </c>
      <c r="L232" s="160">
        <f t="shared" si="10"/>
        <v>-48213716</v>
      </c>
    </row>
    <row r="233" spans="1:12" s="175" customFormat="1" ht="12.95" customHeight="1" x14ac:dyDescent="0.25">
      <c r="A233" s="680"/>
      <c r="B233" s="688" t="s">
        <v>0</v>
      </c>
      <c r="C233" s="174"/>
      <c r="D233" s="690" t="s">
        <v>220</v>
      </c>
      <c r="E233" s="691"/>
      <c r="F233" s="691"/>
      <c r="G233" s="164">
        <v>98084882</v>
      </c>
      <c r="H233" s="164">
        <v>98814882</v>
      </c>
      <c r="I233" s="165">
        <v>39471449</v>
      </c>
      <c r="J233" s="166">
        <v>39.94</v>
      </c>
      <c r="K233" s="167">
        <f t="shared" si="9"/>
        <v>13.970967878177019</v>
      </c>
      <c r="L233" s="165">
        <f t="shared" si="10"/>
        <v>-9935992</v>
      </c>
    </row>
    <row r="234" spans="1:12" ht="31.5" customHeight="1" x14ac:dyDescent="0.25">
      <c r="A234" s="680"/>
      <c r="B234" s="681"/>
      <c r="C234" s="168"/>
      <c r="D234" s="681" t="s">
        <v>0</v>
      </c>
      <c r="E234" s="684" t="s">
        <v>316</v>
      </c>
      <c r="F234" s="685"/>
      <c r="G234" s="169">
        <v>77000000</v>
      </c>
      <c r="H234" s="169">
        <v>77920000</v>
      </c>
      <c r="I234" s="170">
        <v>38795396</v>
      </c>
      <c r="J234" s="171">
        <v>49.79</v>
      </c>
      <c r="K234" s="172">
        <f t="shared" si="9"/>
        <v>13.731678088056945</v>
      </c>
      <c r="L234" s="170">
        <f t="shared" si="10"/>
        <v>-164604</v>
      </c>
    </row>
    <row r="235" spans="1:12" ht="12.95" customHeight="1" x14ac:dyDescent="0.25">
      <c r="A235" s="680"/>
      <c r="B235" s="681"/>
      <c r="C235" s="168"/>
      <c r="D235" s="681"/>
      <c r="E235" s="684" t="s">
        <v>230</v>
      </c>
      <c r="F235" s="685"/>
      <c r="G235" s="169">
        <v>500000</v>
      </c>
      <c r="H235" s="169">
        <v>500000</v>
      </c>
      <c r="I235" s="170">
        <v>107232</v>
      </c>
      <c r="J235" s="171">
        <v>21.45</v>
      </c>
      <c r="K235" s="172">
        <f t="shared" si="9"/>
        <v>3.7954898172415159E-2</v>
      </c>
      <c r="L235" s="170">
        <f t="shared" si="10"/>
        <v>-142768</v>
      </c>
    </row>
    <row r="236" spans="1:12" ht="12.95" customHeight="1" x14ac:dyDescent="0.25">
      <c r="A236" s="680"/>
      <c r="B236" s="681"/>
      <c r="C236" s="168"/>
      <c r="D236" s="681"/>
      <c r="E236" s="684" t="s">
        <v>232</v>
      </c>
      <c r="F236" s="685"/>
      <c r="G236" s="169">
        <v>805000</v>
      </c>
      <c r="H236" s="169">
        <v>805000</v>
      </c>
      <c r="I236" s="170">
        <v>104752</v>
      </c>
      <c r="J236" s="171">
        <v>13.01</v>
      </c>
      <c r="K236" s="172">
        <f t="shared" si="9"/>
        <v>3.7077099124858556E-2</v>
      </c>
      <c r="L236" s="170">
        <f t="shared" si="10"/>
        <v>-297748</v>
      </c>
    </row>
    <row r="237" spans="1:12" ht="12.95" customHeight="1" x14ac:dyDescent="0.25">
      <c r="A237" s="680"/>
      <c r="B237" s="681"/>
      <c r="C237" s="168"/>
      <c r="D237" s="681"/>
      <c r="E237" s="684" t="s">
        <v>233</v>
      </c>
      <c r="F237" s="685"/>
      <c r="G237" s="169">
        <v>95000</v>
      </c>
      <c r="H237" s="169">
        <v>95000</v>
      </c>
      <c r="I237" s="170">
        <v>0</v>
      </c>
      <c r="J237" s="171">
        <v>0</v>
      </c>
      <c r="K237" s="172">
        <f t="shared" si="9"/>
        <v>0</v>
      </c>
      <c r="L237" s="170">
        <f t="shared" si="10"/>
        <v>-47500</v>
      </c>
    </row>
    <row r="238" spans="1:12" ht="12.95" customHeight="1" x14ac:dyDescent="0.25">
      <c r="A238" s="680"/>
      <c r="B238" s="681"/>
      <c r="C238" s="168"/>
      <c r="D238" s="681"/>
      <c r="E238" s="684" t="s">
        <v>240</v>
      </c>
      <c r="F238" s="685"/>
      <c r="G238" s="169">
        <v>2150000</v>
      </c>
      <c r="H238" s="169">
        <v>1450000</v>
      </c>
      <c r="I238" s="170">
        <v>464069</v>
      </c>
      <c r="J238" s="171">
        <v>32</v>
      </c>
      <c r="K238" s="172">
        <f t="shared" si="9"/>
        <v>0.16425779282280037</v>
      </c>
      <c r="L238" s="170">
        <f t="shared" si="10"/>
        <v>-260931</v>
      </c>
    </row>
    <row r="239" spans="1:12" ht="12.95" customHeight="1" x14ac:dyDescent="0.25">
      <c r="A239" s="680"/>
      <c r="B239" s="681"/>
      <c r="C239" s="168"/>
      <c r="D239" s="681"/>
      <c r="E239" s="684" t="s">
        <v>317</v>
      </c>
      <c r="F239" s="685"/>
      <c r="G239" s="169">
        <v>17534882</v>
      </c>
      <c r="H239" s="169">
        <v>18044882</v>
      </c>
      <c r="I239" s="170">
        <v>0</v>
      </c>
      <c r="J239" s="171">
        <v>0</v>
      </c>
      <c r="K239" s="172">
        <f t="shared" si="9"/>
        <v>0</v>
      </c>
      <c r="L239" s="170">
        <f t="shared" si="10"/>
        <v>-9022441</v>
      </c>
    </row>
    <row r="240" spans="1:12" s="175" customFormat="1" ht="12.95" customHeight="1" x14ac:dyDescent="0.25">
      <c r="A240" s="680"/>
      <c r="B240" s="681"/>
      <c r="C240" s="176"/>
      <c r="D240" s="690" t="s">
        <v>247</v>
      </c>
      <c r="E240" s="691"/>
      <c r="F240" s="691"/>
      <c r="G240" s="164">
        <v>72800000</v>
      </c>
      <c r="H240" s="164">
        <v>77200000</v>
      </c>
      <c r="I240" s="165">
        <v>322276</v>
      </c>
      <c r="J240" s="166">
        <v>0.42</v>
      </c>
      <c r="K240" s="167">
        <f t="shared" si="9"/>
        <v>0.11406998622998049</v>
      </c>
      <c r="L240" s="165">
        <f t="shared" si="10"/>
        <v>-38277724</v>
      </c>
    </row>
    <row r="241" spans="1:12" ht="12.95" customHeight="1" x14ac:dyDescent="0.25">
      <c r="A241" s="680"/>
      <c r="B241" s="681"/>
      <c r="C241" s="168"/>
      <c r="D241" s="681" t="s">
        <v>0</v>
      </c>
      <c r="E241" s="684" t="s">
        <v>248</v>
      </c>
      <c r="F241" s="685"/>
      <c r="G241" s="169">
        <v>10000000</v>
      </c>
      <c r="H241" s="169">
        <v>10400000</v>
      </c>
      <c r="I241" s="170">
        <v>322276</v>
      </c>
      <c r="J241" s="171">
        <v>3.1</v>
      </c>
      <c r="K241" s="172">
        <f t="shared" si="9"/>
        <v>0.11406998622998049</v>
      </c>
      <c r="L241" s="170">
        <f t="shared" si="10"/>
        <v>-4877724</v>
      </c>
    </row>
    <row r="242" spans="1:12" ht="12.95" customHeight="1" x14ac:dyDescent="0.25">
      <c r="A242" s="680"/>
      <c r="B242" s="681"/>
      <c r="C242" s="168"/>
      <c r="D242" s="681"/>
      <c r="E242" s="684" t="s">
        <v>318</v>
      </c>
      <c r="F242" s="685"/>
      <c r="G242" s="169">
        <v>42800000</v>
      </c>
      <c r="H242" s="169">
        <v>46800000</v>
      </c>
      <c r="I242" s="170">
        <v>0</v>
      </c>
      <c r="J242" s="171">
        <v>0</v>
      </c>
      <c r="K242" s="172">
        <f t="shared" si="9"/>
        <v>0</v>
      </c>
      <c r="L242" s="170">
        <f t="shared" si="10"/>
        <v>-23400000</v>
      </c>
    </row>
    <row r="243" spans="1:12" ht="12.95" customHeight="1" x14ac:dyDescent="0.25">
      <c r="A243" s="680"/>
      <c r="B243" s="689"/>
      <c r="C243" s="168"/>
      <c r="D243" s="681"/>
      <c r="E243" s="684" t="s">
        <v>285</v>
      </c>
      <c r="F243" s="685"/>
      <c r="G243" s="169">
        <v>20000000</v>
      </c>
      <c r="H243" s="169">
        <v>20000000</v>
      </c>
      <c r="I243" s="170">
        <v>0</v>
      </c>
      <c r="J243" s="171">
        <v>0</v>
      </c>
      <c r="K243" s="172">
        <f t="shared" si="9"/>
        <v>0</v>
      </c>
      <c r="L243" s="170">
        <f t="shared" si="10"/>
        <v>-10000000</v>
      </c>
    </row>
    <row r="244" spans="1:12" ht="12.95" customHeight="1" x14ac:dyDescent="0.25">
      <c r="A244" s="680"/>
      <c r="B244" s="686" t="s">
        <v>102</v>
      </c>
      <c r="C244" s="687"/>
      <c r="D244" s="687"/>
      <c r="E244" s="687"/>
      <c r="F244" s="687"/>
      <c r="G244" s="159">
        <v>31452164</v>
      </c>
      <c r="H244" s="159">
        <v>31452164</v>
      </c>
      <c r="I244" s="160">
        <v>22522907</v>
      </c>
      <c r="J244" s="161">
        <v>71.61</v>
      </c>
      <c r="K244" s="162">
        <f t="shared" si="9"/>
        <v>7.9720106100023926</v>
      </c>
      <c r="L244" s="160">
        <f t="shared" si="10"/>
        <v>6796825</v>
      </c>
    </row>
    <row r="245" spans="1:12" s="175" customFormat="1" ht="12.95" customHeight="1" x14ac:dyDescent="0.25">
      <c r="A245" s="680"/>
      <c r="B245" s="688" t="s">
        <v>0</v>
      </c>
      <c r="C245" s="174"/>
      <c r="D245" s="690" t="s">
        <v>220</v>
      </c>
      <c r="E245" s="691"/>
      <c r="F245" s="691"/>
      <c r="G245" s="164">
        <v>31452164</v>
      </c>
      <c r="H245" s="164">
        <v>31452164</v>
      </c>
      <c r="I245" s="165">
        <v>22522907</v>
      </c>
      <c r="J245" s="166">
        <v>71.61</v>
      </c>
      <c r="K245" s="167">
        <f t="shared" si="9"/>
        <v>7.9720106100023926</v>
      </c>
      <c r="L245" s="165">
        <f t="shared" si="10"/>
        <v>6796825</v>
      </c>
    </row>
    <row r="246" spans="1:12" ht="40.5" customHeight="1" x14ac:dyDescent="0.25">
      <c r="A246" s="680"/>
      <c r="B246" s="681"/>
      <c r="C246" s="168"/>
      <c r="D246" s="681" t="s">
        <v>0</v>
      </c>
      <c r="E246" s="684" t="s">
        <v>319</v>
      </c>
      <c r="F246" s="685"/>
      <c r="G246" s="169">
        <v>31400000</v>
      </c>
      <c r="H246" s="169">
        <v>31400000</v>
      </c>
      <c r="I246" s="170">
        <v>22478195</v>
      </c>
      <c r="J246" s="171">
        <v>71.59</v>
      </c>
      <c r="K246" s="172">
        <f t="shared" si="9"/>
        <v>7.9561847426578964</v>
      </c>
      <c r="L246" s="170">
        <f t="shared" si="10"/>
        <v>6778195</v>
      </c>
    </row>
    <row r="247" spans="1:12" ht="45.75" customHeight="1" x14ac:dyDescent="0.25">
      <c r="A247" s="680"/>
      <c r="B247" s="681"/>
      <c r="C247" s="168"/>
      <c r="D247" s="681"/>
      <c r="E247" s="684" t="s">
        <v>320</v>
      </c>
      <c r="F247" s="685"/>
      <c r="G247" s="169">
        <v>38675</v>
      </c>
      <c r="H247" s="169">
        <v>38675</v>
      </c>
      <c r="I247" s="170">
        <v>33150</v>
      </c>
      <c r="J247" s="171">
        <v>85.71</v>
      </c>
      <c r="K247" s="172">
        <f t="shared" si="9"/>
        <v>1.1733483236492488E-2</v>
      </c>
      <c r="L247" s="170">
        <f t="shared" si="10"/>
        <v>13812.5</v>
      </c>
    </row>
    <row r="248" spans="1:12" ht="44.25" customHeight="1" x14ac:dyDescent="0.25">
      <c r="A248" s="680"/>
      <c r="B248" s="689"/>
      <c r="C248" s="168"/>
      <c r="D248" s="681"/>
      <c r="E248" s="684" t="s">
        <v>321</v>
      </c>
      <c r="F248" s="685"/>
      <c r="G248" s="169">
        <v>13489</v>
      </c>
      <c r="H248" s="169">
        <v>13489</v>
      </c>
      <c r="I248" s="170">
        <v>11562</v>
      </c>
      <c r="J248" s="171">
        <v>85.71</v>
      </c>
      <c r="K248" s="172">
        <f t="shared" si="9"/>
        <v>4.0923841080038057E-3</v>
      </c>
      <c r="L248" s="170">
        <f t="shared" si="10"/>
        <v>4817.5</v>
      </c>
    </row>
    <row r="249" spans="1:12" ht="12.95" customHeight="1" x14ac:dyDescent="0.25">
      <c r="A249" s="680"/>
      <c r="B249" s="686" t="s">
        <v>103</v>
      </c>
      <c r="C249" s="687"/>
      <c r="D249" s="687"/>
      <c r="E249" s="687"/>
      <c r="F249" s="687"/>
      <c r="G249" s="159">
        <v>172844728</v>
      </c>
      <c r="H249" s="159">
        <v>199512411</v>
      </c>
      <c r="I249" s="160">
        <v>43017564</v>
      </c>
      <c r="J249" s="161">
        <v>21.56</v>
      </c>
      <c r="K249" s="162">
        <f t="shared" si="9"/>
        <v>15.226119640082738</v>
      </c>
      <c r="L249" s="160">
        <f t="shared" si="10"/>
        <v>-56738641.5</v>
      </c>
    </row>
    <row r="250" spans="1:12" s="175" customFormat="1" ht="12.95" customHeight="1" x14ac:dyDescent="0.25">
      <c r="A250" s="680"/>
      <c r="B250" s="688" t="s">
        <v>0</v>
      </c>
      <c r="C250" s="174"/>
      <c r="D250" s="690" t="s">
        <v>220</v>
      </c>
      <c r="E250" s="691"/>
      <c r="F250" s="691"/>
      <c r="G250" s="164">
        <v>40654244</v>
      </c>
      <c r="H250" s="164">
        <v>48659709</v>
      </c>
      <c r="I250" s="165">
        <v>29400444</v>
      </c>
      <c r="J250" s="166">
        <v>60.42</v>
      </c>
      <c r="K250" s="167">
        <f t="shared" si="9"/>
        <v>10.406323282637592</v>
      </c>
      <c r="L250" s="165">
        <f t="shared" si="10"/>
        <v>5070589.5</v>
      </c>
    </row>
    <row r="251" spans="1:12" ht="12.95" customHeight="1" x14ac:dyDescent="0.25">
      <c r="A251" s="680"/>
      <c r="B251" s="681"/>
      <c r="C251" s="168"/>
      <c r="D251" s="681" t="s">
        <v>0</v>
      </c>
      <c r="E251" s="684" t="s">
        <v>221</v>
      </c>
      <c r="F251" s="685"/>
      <c r="G251" s="169">
        <v>159080</v>
      </c>
      <c r="H251" s="169">
        <v>176730</v>
      </c>
      <c r="I251" s="170">
        <v>73023</v>
      </c>
      <c r="J251" s="171">
        <v>41.32</v>
      </c>
      <c r="K251" s="172">
        <f t="shared" si="9"/>
        <v>2.5846580584566847E-2</v>
      </c>
      <c r="L251" s="170">
        <f t="shared" si="10"/>
        <v>-15342</v>
      </c>
    </row>
    <row r="252" spans="1:12" ht="12.95" customHeight="1" x14ac:dyDescent="0.25">
      <c r="A252" s="680"/>
      <c r="B252" s="681"/>
      <c r="C252" s="168"/>
      <c r="D252" s="681"/>
      <c r="E252" s="684" t="s">
        <v>222</v>
      </c>
      <c r="F252" s="685"/>
      <c r="G252" s="169">
        <v>12050134</v>
      </c>
      <c r="H252" s="169">
        <v>12050134</v>
      </c>
      <c r="I252" s="170">
        <v>5478195</v>
      </c>
      <c r="J252" s="171">
        <v>45.46</v>
      </c>
      <c r="K252" s="172">
        <f t="shared" si="9"/>
        <v>1.9390138521489282</v>
      </c>
      <c r="L252" s="170">
        <f t="shared" si="10"/>
        <v>-546872</v>
      </c>
    </row>
    <row r="253" spans="1:12" ht="12.95" customHeight="1" x14ac:dyDescent="0.25">
      <c r="A253" s="680"/>
      <c r="B253" s="681"/>
      <c r="C253" s="168"/>
      <c r="D253" s="681"/>
      <c r="E253" s="684" t="s">
        <v>223</v>
      </c>
      <c r="F253" s="685"/>
      <c r="G253" s="169">
        <v>857143</v>
      </c>
      <c r="H253" s="169">
        <v>857143</v>
      </c>
      <c r="I253" s="170">
        <v>813924</v>
      </c>
      <c r="J253" s="171">
        <v>94.96</v>
      </c>
      <c r="K253" s="172">
        <f t="shared" si="9"/>
        <v>0.28808939999333066</v>
      </c>
      <c r="L253" s="170">
        <f t="shared" si="10"/>
        <v>385352.5</v>
      </c>
    </row>
    <row r="254" spans="1:12" ht="12.95" customHeight="1" x14ac:dyDescent="0.25">
      <c r="A254" s="680"/>
      <c r="B254" s="681"/>
      <c r="C254" s="168"/>
      <c r="D254" s="681"/>
      <c r="E254" s="684" t="s">
        <v>224</v>
      </c>
      <c r="F254" s="685"/>
      <c r="G254" s="169">
        <v>2194237</v>
      </c>
      <c r="H254" s="169">
        <v>2194237</v>
      </c>
      <c r="I254" s="170">
        <v>1034274</v>
      </c>
      <c r="J254" s="171">
        <v>47.14</v>
      </c>
      <c r="K254" s="172">
        <f t="shared" si="9"/>
        <v>0.36608255327119249</v>
      </c>
      <c r="L254" s="170">
        <f t="shared" si="10"/>
        <v>-62844.5</v>
      </c>
    </row>
    <row r="255" spans="1:12" ht="12.95" customHeight="1" x14ac:dyDescent="0.25">
      <c r="A255" s="680"/>
      <c r="B255" s="681"/>
      <c r="C255" s="168"/>
      <c r="D255" s="681"/>
      <c r="E255" s="684" t="s">
        <v>225</v>
      </c>
      <c r="F255" s="685"/>
      <c r="G255" s="169">
        <v>258146</v>
      </c>
      <c r="H255" s="169">
        <v>258146</v>
      </c>
      <c r="I255" s="170">
        <v>103871</v>
      </c>
      <c r="J255" s="171">
        <v>40.24</v>
      </c>
      <c r="K255" s="172">
        <f t="shared" si="9"/>
        <v>3.6765268092238651E-2</v>
      </c>
      <c r="L255" s="170">
        <f t="shared" si="10"/>
        <v>-25202</v>
      </c>
    </row>
    <row r="256" spans="1:12" ht="12.95" customHeight="1" x14ac:dyDescent="0.25">
      <c r="A256" s="680"/>
      <c r="B256" s="681"/>
      <c r="C256" s="168"/>
      <c r="D256" s="681"/>
      <c r="E256" s="684" t="s">
        <v>226</v>
      </c>
      <c r="F256" s="685"/>
      <c r="G256" s="169">
        <v>47000</v>
      </c>
      <c r="H256" s="169">
        <v>47000</v>
      </c>
      <c r="I256" s="170">
        <v>24317</v>
      </c>
      <c r="J256" s="171">
        <v>51.74</v>
      </c>
      <c r="K256" s="172">
        <f t="shared" si="9"/>
        <v>8.6070320320297995E-3</v>
      </c>
      <c r="L256" s="170">
        <f t="shared" si="10"/>
        <v>817</v>
      </c>
    </row>
    <row r="257" spans="1:12" ht="12.95" customHeight="1" x14ac:dyDescent="0.25">
      <c r="A257" s="680"/>
      <c r="B257" s="681"/>
      <c r="C257" s="168"/>
      <c r="D257" s="681"/>
      <c r="E257" s="684" t="s">
        <v>227</v>
      </c>
      <c r="F257" s="685"/>
      <c r="G257" s="169">
        <v>42380</v>
      </c>
      <c r="H257" s="169">
        <v>42380</v>
      </c>
      <c r="I257" s="170">
        <v>18016</v>
      </c>
      <c r="J257" s="171">
        <v>42.51</v>
      </c>
      <c r="K257" s="172">
        <f t="shared" si="9"/>
        <v>6.3767853390240929E-3</v>
      </c>
      <c r="L257" s="170">
        <f t="shared" si="10"/>
        <v>-3174</v>
      </c>
    </row>
    <row r="258" spans="1:12" ht="12.95" customHeight="1" x14ac:dyDescent="0.25">
      <c r="A258" s="680"/>
      <c r="B258" s="681"/>
      <c r="C258" s="168"/>
      <c r="D258" s="681"/>
      <c r="E258" s="684" t="s">
        <v>228</v>
      </c>
      <c r="F258" s="685"/>
      <c r="G258" s="169">
        <v>2782626</v>
      </c>
      <c r="H258" s="169">
        <v>2932348</v>
      </c>
      <c r="I258" s="170">
        <v>1320749</v>
      </c>
      <c r="J258" s="171">
        <v>45.04</v>
      </c>
      <c r="K258" s="172">
        <f t="shared" si="9"/>
        <v>0.46748073155698999</v>
      </c>
      <c r="L258" s="170">
        <f t="shared" si="10"/>
        <v>-145425</v>
      </c>
    </row>
    <row r="259" spans="1:12" ht="12.95" customHeight="1" x14ac:dyDescent="0.25">
      <c r="A259" s="173" t="s">
        <v>0</v>
      </c>
      <c r="B259" s="94"/>
      <c r="C259" s="94"/>
      <c r="D259" s="214"/>
      <c r="E259" s="684" t="s">
        <v>229</v>
      </c>
      <c r="F259" s="685"/>
      <c r="G259" s="169">
        <v>515049</v>
      </c>
      <c r="H259" s="169">
        <v>359966</v>
      </c>
      <c r="I259" s="170">
        <v>201826</v>
      </c>
      <c r="J259" s="171">
        <v>56.07</v>
      </c>
      <c r="K259" s="172">
        <f t="shared" si="9"/>
        <v>7.1436560714580183E-2</v>
      </c>
      <c r="L259" s="170">
        <f t="shared" si="10"/>
        <v>21843</v>
      </c>
    </row>
    <row r="260" spans="1:12" ht="12.95" customHeight="1" x14ac:dyDescent="0.25">
      <c r="A260" s="173"/>
      <c r="B260" s="94"/>
      <c r="C260" s="94"/>
      <c r="D260" s="214"/>
      <c r="E260" s="684" t="s">
        <v>230</v>
      </c>
      <c r="F260" s="685"/>
      <c r="G260" s="169">
        <v>3671176</v>
      </c>
      <c r="H260" s="169">
        <v>3684667</v>
      </c>
      <c r="I260" s="170">
        <v>1126008</v>
      </c>
      <c r="J260" s="171">
        <v>30.56</v>
      </c>
      <c r="K260" s="172">
        <f t="shared" si="9"/>
        <v>0.3985519152988366</v>
      </c>
      <c r="L260" s="170">
        <f t="shared" si="10"/>
        <v>-716325.5</v>
      </c>
    </row>
    <row r="261" spans="1:12" ht="12.95" customHeight="1" x14ac:dyDescent="0.25">
      <c r="A261" s="173"/>
      <c r="B261" s="94"/>
      <c r="C261" s="94"/>
      <c r="D261" s="214"/>
      <c r="E261" s="684" t="s">
        <v>231</v>
      </c>
      <c r="F261" s="685"/>
      <c r="G261" s="169">
        <v>16000</v>
      </c>
      <c r="H261" s="169">
        <v>16400</v>
      </c>
      <c r="I261" s="170">
        <v>12025</v>
      </c>
      <c r="J261" s="171">
        <v>73.319999999999993</v>
      </c>
      <c r="K261" s="172">
        <f t="shared" si="9"/>
        <v>4.2562635269629617E-3</v>
      </c>
      <c r="L261" s="170">
        <f t="shared" si="10"/>
        <v>3825</v>
      </c>
    </row>
    <row r="262" spans="1:12" ht="12.95" customHeight="1" x14ac:dyDescent="0.25">
      <c r="A262" s="173"/>
      <c r="B262" s="94"/>
      <c r="C262" s="94"/>
      <c r="D262" s="214"/>
      <c r="E262" s="684" t="s">
        <v>232</v>
      </c>
      <c r="F262" s="685"/>
      <c r="G262" s="169">
        <v>16788407</v>
      </c>
      <c r="H262" s="169">
        <v>24597958</v>
      </c>
      <c r="I262" s="170">
        <v>18300039</v>
      </c>
      <c r="J262" s="171">
        <v>74.400000000000006</v>
      </c>
      <c r="K262" s="172">
        <f t="shared" si="9"/>
        <v>6.477321292116403</v>
      </c>
      <c r="L262" s="170">
        <f t="shared" si="10"/>
        <v>6001060</v>
      </c>
    </row>
    <row r="263" spans="1:12" ht="12.95" customHeight="1" x14ac:dyDescent="0.25">
      <c r="A263" s="173"/>
      <c r="B263" s="94"/>
      <c r="C263" s="94"/>
      <c r="D263" s="214"/>
      <c r="E263" s="684" t="s">
        <v>233</v>
      </c>
      <c r="F263" s="685"/>
      <c r="G263" s="169">
        <v>28400</v>
      </c>
      <c r="H263" s="169">
        <v>28400</v>
      </c>
      <c r="I263" s="170">
        <v>12970</v>
      </c>
      <c r="J263" s="171">
        <v>45.67</v>
      </c>
      <c r="K263" s="172">
        <f t="shared" si="9"/>
        <v>4.5907474382294892E-3</v>
      </c>
      <c r="L263" s="170">
        <f t="shared" si="10"/>
        <v>-1230</v>
      </c>
    </row>
    <row r="264" spans="1:12" ht="12.95" customHeight="1" x14ac:dyDescent="0.25">
      <c r="A264" s="173"/>
      <c r="B264" s="94"/>
      <c r="C264" s="94"/>
      <c r="D264" s="214"/>
      <c r="E264" s="684" t="s">
        <v>234</v>
      </c>
      <c r="F264" s="685"/>
      <c r="G264" s="169">
        <v>52370</v>
      </c>
      <c r="H264" s="169">
        <v>52370</v>
      </c>
      <c r="I264" s="170">
        <v>25141</v>
      </c>
      <c r="J264" s="171">
        <v>48.01</v>
      </c>
      <c r="K264" s="172">
        <f t="shared" si="9"/>
        <v>8.8986878446050566E-3</v>
      </c>
      <c r="L264" s="170">
        <f t="shared" si="10"/>
        <v>-1044</v>
      </c>
    </row>
    <row r="265" spans="1:12" ht="12.95" customHeight="1" x14ac:dyDescent="0.25">
      <c r="A265" s="173"/>
      <c r="B265" s="94"/>
      <c r="C265" s="94"/>
      <c r="D265" s="214"/>
      <c r="E265" s="684" t="s">
        <v>235</v>
      </c>
      <c r="F265" s="685"/>
      <c r="G265" s="169">
        <v>70000</v>
      </c>
      <c r="H265" s="169">
        <v>70000</v>
      </c>
      <c r="I265" s="170">
        <v>16387</v>
      </c>
      <c r="J265" s="171">
        <v>23.41</v>
      </c>
      <c r="K265" s="172">
        <f t="shared" si="9"/>
        <v>5.8001987872217924E-3</v>
      </c>
      <c r="L265" s="170">
        <f t="shared" si="10"/>
        <v>-18613</v>
      </c>
    </row>
    <row r="266" spans="1:12" ht="12.95" customHeight="1" x14ac:dyDescent="0.25">
      <c r="A266" s="173"/>
      <c r="B266" s="94"/>
      <c r="C266" s="94"/>
      <c r="D266" s="214"/>
      <c r="E266" s="684" t="s">
        <v>236</v>
      </c>
      <c r="F266" s="685"/>
      <c r="G266" s="169">
        <v>5000</v>
      </c>
      <c r="H266" s="169">
        <v>5000</v>
      </c>
      <c r="I266" s="170">
        <v>0</v>
      </c>
      <c r="J266" s="171">
        <v>0</v>
      </c>
      <c r="K266" s="172">
        <f t="shared" si="9"/>
        <v>0</v>
      </c>
      <c r="L266" s="170">
        <f t="shared" si="10"/>
        <v>-2500</v>
      </c>
    </row>
    <row r="267" spans="1:12" ht="28.5" customHeight="1" x14ac:dyDescent="0.25">
      <c r="A267" s="173"/>
      <c r="B267" s="94"/>
      <c r="C267" s="94"/>
      <c r="D267" s="214"/>
      <c r="E267" s="684" t="s">
        <v>237</v>
      </c>
      <c r="F267" s="685"/>
      <c r="G267" s="169">
        <v>42000</v>
      </c>
      <c r="H267" s="169">
        <v>42000</v>
      </c>
      <c r="I267" s="170">
        <v>19501</v>
      </c>
      <c r="J267" s="171">
        <v>46.43</v>
      </c>
      <c r="K267" s="172">
        <f t="shared" si="9"/>
        <v>6.9024029138714934E-3</v>
      </c>
      <c r="L267" s="170">
        <f t="shared" si="10"/>
        <v>-1499</v>
      </c>
    </row>
    <row r="268" spans="1:12" ht="12.95" customHeight="1" x14ac:dyDescent="0.25">
      <c r="A268" s="173"/>
      <c r="B268" s="94"/>
      <c r="C268" s="94"/>
      <c r="D268" s="214"/>
      <c r="E268" s="684" t="s">
        <v>238</v>
      </c>
      <c r="F268" s="685"/>
      <c r="G268" s="169">
        <v>9300</v>
      </c>
      <c r="H268" s="169">
        <v>11300</v>
      </c>
      <c r="I268" s="170">
        <v>10331</v>
      </c>
      <c r="J268" s="171">
        <v>91.43</v>
      </c>
      <c r="K268" s="172">
        <f t="shared" si="9"/>
        <v>3.6566701452851852E-3</v>
      </c>
      <c r="L268" s="170">
        <f t="shared" si="10"/>
        <v>4681</v>
      </c>
    </row>
    <row r="269" spans="1:12" ht="12.95" customHeight="1" x14ac:dyDescent="0.25">
      <c r="A269" s="173"/>
      <c r="B269" s="94"/>
      <c r="C269" s="94"/>
      <c r="D269" s="214"/>
      <c r="E269" s="684" t="s">
        <v>239</v>
      </c>
      <c r="F269" s="685"/>
      <c r="G269" s="169">
        <v>500</v>
      </c>
      <c r="H269" s="169">
        <v>500</v>
      </c>
      <c r="I269" s="170">
        <v>234</v>
      </c>
      <c r="J269" s="171">
        <v>46.83</v>
      </c>
      <c r="K269" s="172">
        <f t="shared" si="9"/>
        <v>8.2824587551711689E-5</v>
      </c>
      <c r="L269" s="170">
        <f t="shared" si="10"/>
        <v>-16</v>
      </c>
    </row>
    <row r="270" spans="1:12" ht="12.95" customHeight="1" x14ac:dyDescent="0.25">
      <c r="A270" s="173"/>
      <c r="B270" s="94"/>
      <c r="C270" s="94"/>
      <c r="D270" s="214"/>
      <c r="E270" s="684" t="s">
        <v>240</v>
      </c>
      <c r="F270" s="685"/>
      <c r="G270" s="169">
        <v>585179</v>
      </c>
      <c r="H270" s="169">
        <v>625666</v>
      </c>
      <c r="I270" s="170">
        <v>388086</v>
      </c>
      <c r="J270" s="171">
        <v>62.03</v>
      </c>
      <c r="K270" s="172">
        <f t="shared" si="9"/>
        <v>0.13736351660082727</v>
      </c>
      <c r="L270" s="170">
        <f t="shared" si="10"/>
        <v>75253</v>
      </c>
    </row>
    <row r="271" spans="1:12" ht="12.95" customHeight="1" x14ac:dyDescent="0.25">
      <c r="A271" s="173"/>
      <c r="B271" s="94"/>
      <c r="C271" s="94"/>
      <c r="D271" s="214"/>
      <c r="E271" s="684" t="s">
        <v>241</v>
      </c>
      <c r="F271" s="685"/>
      <c r="G271" s="169">
        <v>267000</v>
      </c>
      <c r="H271" s="169">
        <v>267000</v>
      </c>
      <c r="I271" s="170">
        <v>199505</v>
      </c>
      <c r="J271" s="171">
        <v>74.72</v>
      </c>
      <c r="K271" s="172">
        <f t="shared" si="9"/>
        <v>7.0615039912411276E-2</v>
      </c>
      <c r="L271" s="170">
        <f t="shared" si="10"/>
        <v>66005</v>
      </c>
    </row>
    <row r="272" spans="1:12" ht="12.95" customHeight="1" x14ac:dyDescent="0.25">
      <c r="A272" s="173"/>
      <c r="B272" s="94"/>
      <c r="C272" s="94"/>
      <c r="D272" s="214"/>
      <c r="E272" s="684" t="s">
        <v>242</v>
      </c>
      <c r="F272" s="685"/>
      <c r="G272" s="169">
        <v>120000</v>
      </c>
      <c r="H272" s="169">
        <v>126496</v>
      </c>
      <c r="I272" s="170">
        <v>63700</v>
      </c>
      <c r="J272" s="171">
        <v>50.36</v>
      </c>
      <c r="K272" s="172">
        <f t="shared" si="9"/>
        <v>2.2546693277965959E-2</v>
      </c>
      <c r="L272" s="170">
        <f t="shared" si="10"/>
        <v>452</v>
      </c>
    </row>
    <row r="273" spans="1:12" ht="12.95" customHeight="1" x14ac:dyDescent="0.25">
      <c r="A273" s="173"/>
      <c r="B273" s="94"/>
      <c r="C273" s="94"/>
      <c r="D273" s="214"/>
      <c r="E273" s="684" t="s">
        <v>322</v>
      </c>
      <c r="F273" s="685"/>
      <c r="G273" s="169">
        <v>12117</v>
      </c>
      <c r="H273" s="169">
        <v>12302</v>
      </c>
      <c r="I273" s="170">
        <v>6232</v>
      </c>
      <c r="J273" s="171">
        <v>50.66</v>
      </c>
      <c r="K273" s="172">
        <f t="shared" si="9"/>
        <v>2.205824058214817E-3</v>
      </c>
      <c r="L273" s="170">
        <f t="shared" si="10"/>
        <v>81</v>
      </c>
    </row>
    <row r="274" spans="1:12" ht="12.95" customHeight="1" x14ac:dyDescent="0.25">
      <c r="A274" s="213"/>
      <c r="B274" s="218"/>
      <c r="C274" s="218"/>
      <c r="D274" s="219"/>
      <c r="E274" s="684" t="s">
        <v>243</v>
      </c>
      <c r="F274" s="685"/>
      <c r="G274" s="169">
        <v>600</v>
      </c>
      <c r="H274" s="169">
        <v>3221</v>
      </c>
      <c r="I274" s="170">
        <v>3132</v>
      </c>
      <c r="J274" s="171">
        <v>97.25</v>
      </c>
      <c r="K274" s="172">
        <f t="shared" si="9"/>
        <v>1.108575248769064E-3</v>
      </c>
      <c r="L274" s="170">
        <f t="shared" si="10"/>
        <v>1521.5</v>
      </c>
    </row>
    <row r="275" spans="1:12" ht="46.5" customHeight="1" x14ac:dyDescent="0.25">
      <c r="A275" s="173"/>
      <c r="B275" s="94"/>
      <c r="C275" s="94"/>
      <c r="D275" s="214"/>
      <c r="E275" s="684" t="s">
        <v>321</v>
      </c>
      <c r="F275" s="685"/>
      <c r="G275" s="169">
        <v>0</v>
      </c>
      <c r="H275" s="169">
        <v>7720</v>
      </c>
      <c r="I275" s="170">
        <v>7716</v>
      </c>
      <c r="J275" s="171">
        <v>99.95</v>
      </c>
      <c r="K275" s="172">
        <f t="shared" ref="K275:K338" si="11">I275/$I$8%</f>
        <v>2.7310876818333646E-3</v>
      </c>
      <c r="L275" s="170">
        <f t="shared" ref="L275:L338" si="12">I275-H275/2</f>
        <v>3856</v>
      </c>
    </row>
    <row r="276" spans="1:12" ht="12.95" customHeight="1" x14ac:dyDescent="0.25">
      <c r="A276" s="173"/>
      <c r="B276" s="94"/>
      <c r="C276" s="94"/>
      <c r="D276" s="214"/>
      <c r="E276" s="684" t="s">
        <v>286</v>
      </c>
      <c r="F276" s="685"/>
      <c r="G276" s="169">
        <v>0</v>
      </c>
      <c r="H276" s="169">
        <v>7914</v>
      </c>
      <c r="I276" s="170">
        <v>7914</v>
      </c>
      <c r="J276" s="171">
        <v>100</v>
      </c>
      <c r="K276" s="172">
        <f t="shared" si="11"/>
        <v>2.8011700251463515E-3</v>
      </c>
      <c r="L276" s="170">
        <f t="shared" si="12"/>
        <v>3957</v>
      </c>
    </row>
    <row r="277" spans="1:12" ht="12.95" customHeight="1" x14ac:dyDescent="0.25">
      <c r="A277" s="173"/>
      <c r="B277" s="94"/>
      <c r="C277" s="94"/>
      <c r="D277" s="214"/>
      <c r="E277" s="684" t="s">
        <v>249</v>
      </c>
      <c r="F277" s="685"/>
      <c r="G277" s="169">
        <v>0</v>
      </c>
      <c r="H277" s="169">
        <v>12200</v>
      </c>
      <c r="I277" s="170">
        <v>12200</v>
      </c>
      <c r="J277" s="171">
        <v>100</v>
      </c>
      <c r="K277" s="172">
        <f t="shared" si="11"/>
        <v>4.3182049920123186E-3</v>
      </c>
      <c r="L277" s="170">
        <f t="shared" si="12"/>
        <v>6100</v>
      </c>
    </row>
    <row r="278" spans="1:12" ht="29.25" customHeight="1" x14ac:dyDescent="0.25">
      <c r="A278" s="173"/>
      <c r="B278" s="94"/>
      <c r="C278" s="94"/>
      <c r="D278" s="214"/>
      <c r="E278" s="684" t="s">
        <v>244</v>
      </c>
      <c r="F278" s="685"/>
      <c r="G278" s="169">
        <v>0</v>
      </c>
      <c r="H278" s="169">
        <v>21715</v>
      </c>
      <c r="I278" s="170">
        <v>21715</v>
      </c>
      <c r="J278" s="171">
        <v>100</v>
      </c>
      <c r="K278" s="172">
        <f t="shared" si="11"/>
        <v>7.6860509345530736E-3</v>
      </c>
      <c r="L278" s="170">
        <f t="shared" si="12"/>
        <v>10857.5</v>
      </c>
    </row>
    <row r="279" spans="1:12" ht="12.95" customHeight="1" x14ac:dyDescent="0.25">
      <c r="A279" s="173"/>
      <c r="B279" s="94"/>
      <c r="C279" s="94"/>
      <c r="D279" s="214"/>
      <c r="E279" s="684" t="s">
        <v>245</v>
      </c>
      <c r="F279" s="685"/>
      <c r="G279" s="169">
        <v>12000</v>
      </c>
      <c r="H279" s="169">
        <v>80396</v>
      </c>
      <c r="I279" s="170">
        <v>78869</v>
      </c>
      <c r="J279" s="171">
        <v>98.1</v>
      </c>
      <c r="K279" s="172">
        <f t="shared" si="11"/>
        <v>2.7915779468444226E-2</v>
      </c>
      <c r="L279" s="170">
        <f t="shared" si="12"/>
        <v>38671</v>
      </c>
    </row>
    <row r="280" spans="1:12" ht="12.95" customHeight="1" x14ac:dyDescent="0.25">
      <c r="A280" s="173"/>
      <c r="B280" s="94"/>
      <c r="C280" s="94"/>
      <c r="D280" s="214"/>
      <c r="E280" s="684" t="s">
        <v>246</v>
      </c>
      <c r="F280" s="685"/>
      <c r="G280" s="169">
        <v>68400</v>
      </c>
      <c r="H280" s="169">
        <v>68400</v>
      </c>
      <c r="I280" s="170">
        <v>20546</v>
      </c>
      <c r="J280" s="171">
        <v>30.04</v>
      </c>
      <c r="K280" s="172">
        <f t="shared" si="11"/>
        <v>7.2722819480233684E-3</v>
      </c>
      <c r="L280" s="170">
        <f t="shared" si="12"/>
        <v>-13654</v>
      </c>
    </row>
    <row r="281" spans="1:12" s="175" customFormat="1" ht="12.95" customHeight="1" x14ac:dyDescent="0.25">
      <c r="A281" s="680" t="s">
        <v>0</v>
      </c>
      <c r="B281" s="681"/>
      <c r="C281" s="176"/>
      <c r="D281" s="690" t="s">
        <v>247</v>
      </c>
      <c r="E281" s="691"/>
      <c r="F281" s="691"/>
      <c r="G281" s="164">
        <v>132190484</v>
      </c>
      <c r="H281" s="164">
        <v>150852702</v>
      </c>
      <c r="I281" s="165">
        <v>13617120</v>
      </c>
      <c r="J281" s="166">
        <v>9.0299999999999994</v>
      </c>
      <c r="K281" s="167">
        <f t="shared" si="11"/>
        <v>4.8197963574451457</v>
      </c>
      <c r="L281" s="165">
        <f t="shared" si="12"/>
        <v>-61809231</v>
      </c>
    </row>
    <row r="282" spans="1:12" ht="12.95" customHeight="1" x14ac:dyDescent="0.25">
      <c r="A282" s="680"/>
      <c r="B282" s="681"/>
      <c r="C282" s="168"/>
      <c r="D282" s="681" t="s">
        <v>0</v>
      </c>
      <c r="E282" s="684" t="s">
        <v>250</v>
      </c>
      <c r="F282" s="685"/>
      <c r="G282" s="169">
        <v>33904908</v>
      </c>
      <c r="H282" s="169">
        <v>39329654</v>
      </c>
      <c r="I282" s="170">
        <v>246075</v>
      </c>
      <c r="J282" s="171">
        <v>0.63</v>
      </c>
      <c r="K282" s="172">
        <f t="shared" si="11"/>
        <v>8.7098548640117318E-2</v>
      </c>
      <c r="L282" s="170">
        <f t="shared" si="12"/>
        <v>-19418752</v>
      </c>
    </row>
    <row r="283" spans="1:12" ht="12.95" customHeight="1" x14ac:dyDescent="0.25">
      <c r="A283" s="680"/>
      <c r="B283" s="681"/>
      <c r="C283" s="168"/>
      <c r="D283" s="681"/>
      <c r="E283" s="684" t="s">
        <v>253</v>
      </c>
      <c r="F283" s="685"/>
      <c r="G283" s="169">
        <v>51720728</v>
      </c>
      <c r="H283" s="169">
        <v>61178710</v>
      </c>
      <c r="I283" s="170">
        <v>9027128</v>
      </c>
      <c r="J283" s="171">
        <v>14.76</v>
      </c>
      <c r="K283" s="172">
        <f t="shared" si="11"/>
        <v>3.1951630486175553</v>
      </c>
      <c r="L283" s="170">
        <f t="shared" si="12"/>
        <v>-21562227</v>
      </c>
    </row>
    <row r="284" spans="1:12" ht="12.95" customHeight="1" x14ac:dyDescent="0.25">
      <c r="A284" s="680"/>
      <c r="B284" s="681"/>
      <c r="C284" s="168"/>
      <c r="D284" s="681"/>
      <c r="E284" s="684" t="s">
        <v>254</v>
      </c>
      <c r="F284" s="685"/>
      <c r="G284" s="169">
        <v>44864848</v>
      </c>
      <c r="H284" s="169">
        <v>48281250</v>
      </c>
      <c r="I284" s="170">
        <v>3554206</v>
      </c>
      <c r="J284" s="171">
        <v>7.36</v>
      </c>
      <c r="K284" s="172">
        <f t="shared" si="11"/>
        <v>1.2580155812983718</v>
      </c>
      <c r="L284" s="170">
        <f t="shared" si="12"/>
        <v>-20586419</v>
      </c>
    </row>
    <row r="285" spans="1:12" ht="12.95" customHeight="1" x14ac:dyDescent="0.25">
      <c r="A285" s="680"/>
      <c r="B285" s="681"/>
      <c r="C285" s="168"/>
      <c r="D285" s="681"/>
      <c r="E285" s="684" t="s">
        <v>248</v>
      </c>
      <c r="F285" s="685"/>
      <c r="G285" s="169">
        <v>1700000</v>
      </c>
      <c r="H285" s="169">
        <v>2000000</v>
      </c>
      <c r="I285" s="170">
        <v>726684</v>
      </c>
      <c r="J285" s="171">
        <v>36.33</v>
      </c>
      <c r="K285" s="172">
        <f t="shared" si="11"/>
        <v>0.25721069478815406</v>
      </c>
      <c r="L285" s="170">
        <f t="shared" si="12"/>
        <v>-273316</v>
      </c>
    </row>
    <row r="286" spans="1:12" ht="57.75" customHeight="1" x14ac:dyDescent="0.25">
      <c r="A286" s="680"/>
      <c r="B286" s="681"/>
      <c r="C286" s="168"/>
      <c r="D286" s="681"/>
      <c r="E286" s="684" t="s">
        <v>323</v>
      </c>
      <c r="F286" s="685"/>
      <c r="G286" s="169">
        <v>0</v>
      </c>
      <c r="H286" s="169">
        <v>60970</v>
      </c>
      <c r="I286" s="170">
        <v>60970</v>
      </c>
      <c r="J286" s="171">
        <v>100</v>
      </c>
      <c r="K286" s="172">
        <f t="shared" si="11"/>
        <v>2.1580406423195989E-2</v>
      </c>
      <c r="L286" s="170">
        <f t="shared" si="12"/>
        <v>30485</v>
      </c>
    </row>
    <row r="287" spans="1:12" ht="57.75" customHeight="1" x14ac:dyDescent="0.25">
      <c r="A287" s="680"/>
      <c r="B287" s="681"/>
      <c r="C287" s="168"/>
      <c r="D287" s="681"/>
      <c r="E287" s="684" t="s">
        <v>306</v>
      </c>
      <c r="F287" s="685"/>
      <c r="G287" s="169">
        <v>0</v>
      </c>
      <c r="H287" s="169">
        <v>2118</v>
      </c>
      <c r="I287" s="170">
        <v>2056</v>
      </c>
      <c r="J287" s="171">
        <v>97.09</v>
      </c>
      <c r="K287" s="172">
        <f t="shared" si="11"/>
        <v>7.2772372652273173E-4</v>
      </c>
      <c r="L287" s="170">
        <f t="shared" si="12"/>
        <v>997</v>
      </c>
    </row>
    <row r="288" spans="1:12" ht="12.95" customHeight="1" x14ac:dyDescent="0.25">
      <c r="A288" s="680" t="s">
        <v>0</v>
      </c>
      <c r="B288" s="686" t="s">
        <v>324</v>
      </c>
      <c r="C288" s="687"/>
      <c r="D288" s="687"/>
      <c r="E288" s="687"/>
      <c r="F288" s="687"/>
      <c r="G288" s="159">
        <v>60000</v>
      </c>
      <c r="H288" s="159">
        <v>60000</v>
      </c>
      <c r="I288" s="160">
        <v>170</v>
      </c>
      <c r="J288" s="161">
        <v>0.28000000000000003</v>
      </c>
      <c r="K288" s="162">
        <f t="shared" si="11"/>
        <v>6.0171708905089684E-5</v>
      </c>
      <c r="L288" s="160">
        <f t="shared" si="12"/>
        <v>-29830</v>
      </c>
    </row>
    <row r="289" spans="1:12" s="175" customFormat="1" ht="12.95" customHeight="1" x14ac:dyDescent="0.25">
      <c r="A289" s="680"/>
      <c r="B289" s="688" t="s">
        <v>0</v>
      </c>
      <c r="C289" s="174"/>
      <c r="D289" s="690" t="s">
        <v>220</v>
      </c>
      <c r="E289" s="691"/>
      <c r="F289" s="691"/>
      <c r="G289" s="164">
        <v>60000</v>
      </c>
      <c r="H289" s="164">
        <v>60000</v>
      </c>
      <c r="I289" s="165">
        <v>170</v>
      </c>
      <c r="J289" s="166">
        <v>0.28000000000000003</v>
      </c>
      <c r="K289" s="167">
        <f t="shared" si="11"/>
        <v>6.0171708905089684E-5</v>
      </c>
      <c r="L289" s="165">
        <f t="shared" si="12"/>
        <v>-29830</v>
      </c>
    </row>
    <row r="290" spans="1:12" ht="12.95" customHeight="1" x14ac:dyDescent="0.25">
      <c r="A290" s="680"/>
      <c r="B290" s="681"/>
      <c r="C290" s="168"/>
      <c r="D290" s="168" t="s">
        <v>0</v>
      </c>
      <c r="E290" s="684" t="s">
        <v>228</v>
      </c>
      <c r="F290" s="685"/>
      <c r="G290" s="169">
        <v>0</v>
      </c>
      <c r="H290" s="169">
        <v>4000</v>
      </c>
      <c r="I290" s="170">
        <v>0</v>
      </c>
      <c r="J290" s="171">
        <v>0</v>
      </c>
      <c r="K290" s="172">
        <f t="shared" si="11"/>
        <v>0</v>
      </c>
      <c r="L290" s="170">
        <f t="shared" si="12"/>
        <v>-2000</v>
      </c>
    </row>
    <row r="291" spans="1:12" ht="12.95" customHeight="1" x14ac:dyDescent="0.25">
      <c r="A291" s="680" t="s">
        <v>0</v>
      </c>
      <c r="B291" s="681"/>
      <c r="C291" s="681"/>
      <c r="D291" s="681"/>
      <c r="E291" s="684" t="s">
        <v>232</v>
      </c>
      <c r="F291" s="685"/>
      <c r="G291" s="169">
        <v>60000</v>
      </c>
      <c r="H291" s="169">
        <v>56000</v>
      </c>
      <c r="I291" s="170">
        <v>170</v>
      </c>
      <c r="J291" s="171">
        <v>0.3</v>
      </c>
      <c r="K291" s="172">
        <f t="shared" si="11"/>
        <v>6.0171708905089684E-5</v>
      </c>
      <c r="L291" s="170">
        <f t="shared" si="12"/>
        <v>-27830</v>
      </c>
    </row>
    <row r="292" spans="1:12" ht="12.95" customHeight="1" x14ac:dyDescent="0.25">
      <c r="A292" s="680" t="s">
        <v>0</v>
      </c>
      <c r="B292" s="686" t="s">
        <v>325</v>
      </c>
      <c r="C292" s="687"/>
      <c r="D292" s="687"/>
      <c r="E292" s="687"/>
      <c r="F292" s="687"/>
      <c r="G292" s="159">
        <v>17515005</v>
      </c>
      <c r="H292" s="159">
        <v>17790456</v>
      </c>
      <c r="I292" s="160">
        <v>304115</v>
      </c>
      <c r="J292" s="161">
        <v>1.71</v>
      </c>
      <c r="K292" s="162">
        <f t="shared" si="11"/>
        <v>0.10764187796277264</v>
      </c>
      <c r="L292" s="160">
        <f t="shared" si="12"/>
        <v>-8591113</v>
      </c>
    </row>
    <row r="293" spans="1:12" s="175" customFormat="1" ht="12.95" customHeight="1" x14ac:dyDescent="0.25">
      <c r="A293" s="680"/>
      <c r="B293" s="688" t="s">
        <v>0</v>
      </c>
      <c r="C293" s="174"/>
      <c r="D293" s="690" t="s">
        <v>220</v>
      </c>
      <c r="E293" s="691"/>
      <c r="F293" s="691"/>
      <c r="G293" s="164">
        <v>36205</v>
      </c>
      <c r="H293" s="164">
        <v>36205</v>
      </c>
      <c r="I293" s="165">
        <v>0</v>
      </c>
      <c r="J293" s="166">
        <v>0</v>
      </c>
      <c r="K293" s="167">
        <f t="shared" si="11"/>
        <v>0</v>
      </c>
      <c r="L293" s="165">
        <f t="shared" si="12"/>
        <v>-18102.5</v>
      </c>
    </row>
    <row r="294" spans="1:12" ht="12.95" customHeight="1" x14ac:dyDescent="0.25">
      <c r="A294" s="680"/>
      <c r="B294" s="681"/>
      <c r="C294" s="168"/>
      <c r="D294" s="681"/>
      <c r="E294" s="684" t="s">
        <v>228</v>
      </c>
      <c r="F294" s="685"/>
      <c r="G294" s="169">
        <v>4750</v>
      </c>
      <c r="H294" s="169">
        <v>4750</v>
      </c>
      <c r="I294" s="170">
        <v>0</v>
      </c>
      <c r="J294" s="171">
        <v>0</v>
      </c>
      <c r="K294" s="172">
        <f t="shared" si="11"/>
        <v>0</v>
      </c>
      <c r="L294" s="170">
        <f t="shared" si="12"/>
        <v>-2375</v>
      </c>
    </row>
    <row r="295" spans="1:12" ht="12.95" customHeight="1" x14ac:dyDescent="0.25">
      <c r="A295" s="680"/>
      <c r="B295" s="681"/>
      <c r="C295" s="168"/>
      <c r="D295" s="681"/>
      <c r="E295" s="684" t="s">
        <v>232</v>
      </c>
      <c r="F295" s="685"/>
      <c r="G295" s="169">
        <v>31455</v>
      </c>
      <c r="H295" s="169">
        <v>31455</v>
      </c>
      <c r="I295" s="170">
        <v>0</v>
      </c>
      <c r="J295" s="171">
        <v>0</v>
      </c>
      <c r="K295" s="172">
        <f t="shared" si="11"/>
        <v>0</v>
      </c>
      <c r="L295" s="170">
        <f t="shared" si="12"/>
        <v>-15727.5</v>
      </c>
    </row>
    <row r="296" spans="1:12" s="175" customFormat="1" ht="12.95" customHeight="1" x14ac:dyDescent="0.25">
      <c r="A296" s="680"/>
      <c r="B296" s="681"/>
      <c r="C296" s="176"/>
      <c r="D296" s="690" t="s">
        <v>247</v>
      </c>
      <c r="E296" s="691"/>
      <c r="F296" s="691"/>
      <c r="G296" s="164">
        <v>17478800</v>
      </c>
      <c r="H296" s="164">
        <v>17754251</v>
      </c>
      <c r="I296" s="165">
        <v>304115</v>
      </c>
      <c r="J296" s="166">
        <v>1.71</v>
      </c>
      <c r="K296" s="167">
        <f t="shared" si="11"/>
        <v>0.10764187796277264</v>
      </c>
      <c r="L296" s="165">
        <f t="shared" si="12"/>
        <v>-8573010.5</v>
      </c>
    </row>
    <row r="297" spans="1:12" ht="12.95" customHeight="1" x14ac:dyDescent="0.25">
      <c r="A297" s="680"/>
      <c r="B297" s="681"/>
      <c r="C297" s="168"/>
      <c r="D297" s="681" t="s">
        <v>0</v>
      </c>
      <c r="E297" s="684" t="s">
        <v>253</v>
      </c>
      <c r="F297" s="685"/>
      <c r="G297" s="169">
        <v>13109100</v>
      </c>
      <c r="H297" s="169">
        <v>13125962</v>
      </c>
      <c r="I297" s="170">
        <v>54736</v>
      </c>
      <c r="J297" s="171">
        <v>0.42</v>
      </c>
      <c r="K297" s="172">
        <f t="shared" si="11"/>
        <v>1.9373874462523463E-2</v>
      </c>
      <c r="L297" s="170">
        <f t="shared" si="12"/>
        <v>-6508245</v>
      </c>
    </row>
    <row r="298" spans="1:12" ht="12.95" customHeight="1" x14ac:dyDescent="0.25">
      <c r="A298" s="680"/>
      <c r="B298" s="681"/>
      <c r="C298" s="168"/>
      <c r="D298" s="681"/>
      <c r="E298" s="684" t="s">
        <v>254</v>
      </c>
      <c r="F298" s="685"/>
      <c r="G298" s="169">
        <v>4369700</v>
      </c>
      <c r="H298" s="169">
        <v>4397155</v>
      </c>
      <c r="I298" s="170">
        <v>18245</v>
      </c>
      <c r="J298" s="171">
        <v>0.41</v>
      </c>
      <c r="K298" s="172">
        <f t="shared" si="11"/>
        <v>6.4578401704315372E-3</v>
      </c>
      <c r="L298" s="170">
        <f t="shared" si="12"/>
        <v>-2180332.5</v>
      </c>
    </row>
    <row r="299" spans="1:12" ht="57" customHeight="1" x14ac:dyDescent="0.25">
      <c r="A299" s="680"/>
      <c r="B299" s="689"/>
      <c r="C299" s="168"/>
      <c r="D299" s="681"/>
      <c r="E299" s="684" t="s">
        <v>323</v>
      </c>
      <c r="F299" s="685"/>
      <c r="G299" s="169">
        <v>0</v>
      </c>
      <c r="H299" s="169">
        <v>231134</v>
      </c>
      <c r="I299" s="170">
        <v>231134</v>
      </c>
      <c r="J299" s="171">
        <v>100</v>
      </c>
      <c r="K299" s="172">
        <f t="shared" si="11"/>
        <v>8.1810163329817637E-2</v>
      </c>
      <c r="L299" s="170">
        <f t="shared" si="12"/>
        <v>115567</v>
      </c>
    </row>
    <row r="300" spans="1:12" ht="12.95" customHeight="1" x14ac:dyDescent="0.25">
      <c r="A300" s="680"/>
      <c r="B300" s="686" t="s">
        <v>111</v>
      </c>
      <c r="C300" s="687"/>
      <c r="D300" s="687"/>
      <c r="E300" s="687"/>
      <c r="F300" s="687"/>
      <c r="G300" s="159">
        <v>4708782</v>
      </c>
      <c r="H300" s="159">
        <v>4999817</v>
      </c>
      <c r="I300" s="160">
        <v>4376702</v>
      </c>
      <c r="J300" s="161">
        <v>87.54</v>
      </c>
      <c r="K300" s="162">
        <f t="shared" si="11"/>
        <v>1.5491390512254344</v>
      </c>
      <c r="L300" s="160">
        <f t="shared" si="12"/>
        <v>1876793.5</v>
      </c>
    </row>
    <row r="301" spans="1:12" s="175" customFormat="1" ht="12.95" customHeight="1" x14ac:dyDescent="0.25">
      <c r="A301" s="680"/>
      <c r="B301" s="688" t="s">
        <v>0</v>
      </c>
      <c r="C301" s="174"/>
      <c r="D301" s="690" t="s">
        <v>220</v>
      </c>
      <c r="E301" s="691"/>
      <c r="F301" s="691"/>
      <c r="G301" s="164">
        <v>506782</v>
      </c>
      <c r="H301" s="164">
        <v>797817</v>
      </c>
      <c r="I301" s="165">
        <v>176702</v>
      </c>
      <c r="J301" s="166">
        <v>22.15</v>
      </c>
      <c r="K301" s="167">
        <f t="shared" si="11"/>
        <v>6.2543890040865635E-2</v>
      </c>
      <c r="L301" s="165">
        <f t="shared" si="12"/>
        <v>-222206.5</v>
      </c>
    </row>
    <row r="302" spans="1:12" ht="12.95" customHeight="1" x14ac:dyDescent="0.25">
      <c r="A302" s="680"/>
      <c r="B302" s="681"/>
      <c r="C302" s="168"/>
      <c r="D302" s="681" t="s">
        <v>0</v>
      </c>
      <c r="E302" s="684" t="s">
        <v>256</v>
      </c>
      <c r="F302" s="685"/>
      <c r="G302" s="169">
        <v>10000</v>
      </c>
      <c r="H302" s="169">
        <v>10000</v>
      </c>
      <c r="I302" s="170">
        <v>0</v>
      </c>
      <c r="J302" s="171">
        <v>0</v>
      </c>
      <c r="K302" s="172">
        <f t="shared" si="11"/>
        <v>0</v>
      </c>
      <c r="L302" s="170">
        <f t="shared" si="12"/>
        <v>-5000</v>
      </c>
    </row>
    <row r="303" spans="1:12" ht="12.95" customHeight="1" x14ac:dyDescent="0.25">
      <c r="A303" s="680"/>
      <c r="B303" s="681"/>
      <c r="C303" s="168"/>
      <c r="D303" s="681"/>
      <c r="E303" s="684" t="s">
        <v>227</v>
      </c>
      <c r="F303" s="685"/>
      <c r="G303" s="169">
        <v>30000</v>
      </c>
      <c r="H303" s="169">
        <v>32000</v>
      </c>
      <c r="I303" s="170">
        <v>15437</v>
      </c>
      <c r="J303" s="171">
        <v>48.24</v>
      </c>
      <c r="K303" s="172">
        <f t="shared" si="11"/>
        <v>5.4639451198109966E-3</v>
      </c>
      <c r="L303" s="170">
        <f t="shared" si="12"/>
        <v>-563</v>
      </c>
    </row>
    <row r="304" spans="1:12" ht="12.95" customHeight="1" x14ac:dyDescent="0.25">
      <c r="A304" s="680"/>
      <c r="B304" s="681"/>
      <c r="C304" s="168"/>
      <c r="D304" s="681"/>
      <c r="E304" s="684" t="s">
        <v>228</v>
      </c>
      <c r="F304" s="685"/>
      <c r="G304" s="169">
        <v>3000</v>
      </c>
      <c r="H304" s="169">
        <v>6545</v>
      </c>
      <c r="I304" s="170">
        <v>6541</v>
      </c>
      <c r="J304" s="171">
        <v>99.94</v>
      </c>
      <c r="K304" s="172">
        <f t="shared" si="11"/>
        <v>2.315194987930539E-3</v>
      </c>
      <c r="L304" s="170">
        <f t="shared" si="12"/>
        <v>3268.5</v>
      </c>
    </row>
    <row r="305" spans="1:12" ht="12.95" customHeight="1" x14ac:dyDescent="0.25">
      <c r="A305" s="680"/>
      <c r="B305" s="681"/>
      <c r="C305" s="168"/>
      <c r="D305" s="681"/>
      <c r="E305" s="684" t="s">
        <v>232</v>
      </c>
      <c r="F305" s="685"/>
      <c r="G305" s="169">
        <v>161843</v>
      </c>
      <c r="H305" s="169">
        <v>412797</v>
      </c>
      <c r="I305" s="170">
        <v>113656</v>
      </c>
      <c r="J305" s="171">
        <v>27.53</v>
      </c>
      <c r="K305" s="172">
        <f t="shared" si="11"/>
        <v>4.0228680866569839E-2</v>
      </c>
      <c r="L305" s="170">
        <f t="shared" si="12"/>
        <v>-92742.5</v>
      </c>
    </row>
    <row r="306" spans="1:12" ht="12.95" customHeight="1" x14ac:dyDescent="0.25">
      <c r="A306" s="680"/>
      <c r="B306" s="681"/>
      <c r="C306" s="168"/>
      <c r="D306" s="681"/>
      <c r="E306" s="684" t="s">
        <v>236</v>
      </c>
      <c r="F306" s="685"/>
      <c r="G306" s="169">
        <v>22200</v>
      </c>
      <c r="H306" s="169">
        <v>42668</v>
      </c>
      <c r="I306" s="170">
        <v>18822</v>
      </c>
      <c r="J306" s="171">
        <v>44.11</v>
      </c>
      <c r="K306" s="172">
        <f t="shared" si="11"/>
        <v>6.6620700294799887E-3</v>
      </c>
      <c r="L306" s="170">
        <f t="shared" si="12"/>
        <v>-2512</v>
      </c>
    </row>
    <row r="307" spans="1:12" ht="12.95" customHeight="1" x14ac:dyDescent="0.25">
      <c r="A307" s="680"/>
      <c r="B307" s="681"/>
      <c r="C307" s="168"/>
      <c r="D307" s="681"/>
      <c r="E307" s="684" t="s">
        <v>273</v>
      </c>
      <c r="F307" s="685"/>
      <c r="G307" s="169">
        <v>185000</v>
      </c>
      <c r="H307" s="169">
        <v>185000</v>
      </c>
      <c r="I307" s="170">
        <v>3690</v>
      </c>
      <c r="J307" s="171">
        <v>1.99</v>
      </c>
      <c r="K307" s="172">
        <f t="shared" si="11"/>
        <v>1.3060800344692996E-3</v>
      </c>
      <c r="L307" s="170">
        <f t="shared" si="12"/>
        <v>-88810</v>
      </c>
    </row>
    <row r="308" spans="1:12" ht="12.95" customHeight="1" x14ac:dyDescent="0.25">
      <c r="A308" s="680"/>
      <c r="B308" s="681"/>
      <c r="C308" s="168"/>
      <c r="D308" s="681"/>
      <c r="E308" s="684" t="s">
        <v>238</v>
      </c>
      <c r="F308" s="685"/>
      <c r="G308" s="169">
        <v>6000</v>
      </c>
      <c r="H308" s="169">
        <v>4816</v>
      </c>
      <c r="I308" s="170">
        <v>0</v>
      </c>
      <c r="J308" s="171">
        <v>0</v>
      </c>
      <c r="K308" s="172">
        <f t="shared" si="11"/>
        <v>0</v>
      </c>
      <c r="L308" s="170">
        <f t="shared" si="12"/>
        <v>-2408</v>
      </c>
    </row>
    <row r="309" spans="1:12" ht="12.95" customHeight="1" x14ac:dyDescent="0.25">
      <c r="A309" s="680"/>
      <c r="B309" s="681"/>
      <c r="C309" s="168"/>
      <c r="D309" s="681"/>
      <c r="E309" s="684" t="s">
        <v>239</v>
      </c>
      <c r="F309" s="685"/>
      <c r="G309" s="169">
        <v>7000</v>
      </c>
      <c r="H309" s="169">
        <v>11442</v>
      </c>
      <c r="I309" s="170">
        <v>7643</v>
      </c>
      <c r="J309" s="171">
        <v>66.8</v>
      </c>
      <c r="K309" s="172">
        <f t="shared" si="11"/>
        <v>2.7052492421270613E-3</v>
      </c>
      <c r="L309" s="170">
        <f t="shared" si="12"/>
        <v>1922</v>
      </c>
    </row>
    <row r="310" spans="1:12" ht="12.95" customHeight="1" x14ac:dyDescent="0.25">
      <c r="A310" s="680"/>
      <c r="B310" s="681"/>
      <c r="C310" s="168"/>
      <c r="D310" s="681"/>
      <c r="E310" s="684" t="s">
        <v>240</v>
      </c>
      <c r="F310" s="685"/>
      <c r="G310" s="169">
        <v>65489</v>
      </c>
      <c r="H310" s="169">
        <v>65489</v>
      </c>
      <c r="I310" s="170">
        <v>0</v>
      </c>
      <c r="J310" s="171">
        <v>0</v>
      </c>
      <c r="K310" s="172">
        <f t="shared" si="11"/>
        <v>0</v>
      </c>
      <c r="L310" s="170">
        <f t="shared" si="12"/>
        <v>-32744.5</v>
      </c>
    </row>
    <row r="311" spans="1:12" ht="12.95" customHeight="1" x14ac:dyDescent="0.25">
      <c r="A311" s="680"/>
      <c r="B311" s="681"/>
      <c r="C311" s="168"/>
      <c r="D311" s="681"/>
      <c r="E311" s="684" t="s">
        <v>245</v>
      </c>
      <c r="F311" s="685"/>
      <c r="G311" s="169">
        <v>1000</v>
      </c>
      <c r="H311" s="169">
        <v>11000</v>
      </c>
      <c r="I311" s="170">
        <v>10000</v>
      </c>
      <c r="J311" s="171">
        <v>90.91</v>
      </c>
      <c r="K311" s="172">
        <f t="shared" si="11"/>
        <v>3.5395122885346873E-3</v>
      </c>
      <c r="L311" s="170">
        <f t="shared" si="12"/>
        <v>4500</v>
      </c>
    </row>
    <row r="312" spans="1:12" ht="12.95" customHeight="1" x14ac:dyDescent="0.25">
      <c r="A312" s="680"/>
      <c r="B312" s="681"/>
      <c r="C312" s="168"/>
      <c r="D312" s="681"/>
      <c r="E312" s="684" t="s">
        <v>246</v>
      </c>
      <c r="F312" s="685"/>
      <c r="G312" s="169">
        <v>15000</v>
      </c>
      <c r="H312" s="169">
        <v>15000</v>
      </c>
      <c r="I312" s="170">
        <v>0</v>
      </c>
      <c r="J312" s="171">
        <v>0</v>
      </c>
      <c r="K312" s="172">
        <f t="shared" si="11"/>
        <v>0</v>
      </c>
      <c r="L312" s="170">
        <f t="shared" si="12"/>
        <v>-7500</v>
      </c>
    </row>
    <row r="313" spans="1:12" ht="12.95" customHeight="1" x14ac:dyDescent="0.25">
      <c r="A313" s="680"/>
      <c r="B313" s="681"/>
      <c r="C313" s="168"/>
      <c r="D313" s="681"/>
      <c r="E313" s="684" t="s">
        <v>292</v>
      </c>
      <c r="F313" s="685"/>
      <c r="G313" s="169">
        <v>250</v>
      </c>
      <c r="H313" s="169">
        <v>1060</v>
      </c>
      <c r="I313" s="170">
        <v>913</v>
      </c>
      <c r="J313" s="171">
        <v>86.16</v>
      </c>
      <c r="K313" s="172">
        <f t="shared" si="11"/>
        <v>3.2315747194321695E-4</v>
      </c>
      <c r="L313" s="170">
        <f t="shared" si="12"/>
        <v>383</v>
      </c>
    </row>
    <row r="314" spans="1:12" s="175" customFormat="1" ht="12.95" customHeight="1" x14ac:dyDescent="0.25">
      <c r="A314" s="680"/>
      <c r="B314" s="681"/>
      <c r="C314" s="176"/>
      <c r="D314" s="690" t="s">
        <v>247</v>
      </c>
      <c r="E314" s="691"/>
      <c r="F314" s="691"/>
      <c r="G314" s="164">
        <v>4202000</v>
      </c>
      <c r="H314" s="164">
        <v>4202000</v>
      </c>
      <c r="I314" s="165">
        <v>4200000</v>
      </c>
      <c r="J314" s="166">
        <v>99.95</v>
      </c>
      <c r="K314" s="167">
        <f t="shared" si="11"/>
        <v>1.4865951611845687</v>
      </c>
      <c r="L314" s="165">
        <f t="shared" si="12"/>
        <v>2099000</v>
      </c>
    </row>
    <row r="315" spans="1:12" ht="41.25" customHeight="1" x14ac:dyDescent="0.25">
      <c r="A315" s="680"/>
      <c r="B315" s="689"/>
      <c r="C315" s="168"/>
      <c r="D315" s="168" t="s">
        <v>0</v>
      </c>
      <c r="E315" s="684" t="s">
        <v>326</v>
      </c>
      <c r="F315" s="685"/>
      <c r="G315" s="169">
        <v>4202000</v>
      </c>
      <c r="H315" s="169">
        <v>4202000</v>
      </c>
      <c r="I315" s="170">
        <v>4200000</v>
      </c>
      <c r="J315" s="171">
        <v>99.95</v>
      </c>
      <c r="K315" s="172">
        <f t="shared" si="11"/>
        <v>1.4865951611845687</v>
      </c>
      <c r="L315" s="170">
        <f t="shared" si="12"/>
        <v>2099000</v>
      </c>
    </row>
    <row r="316" spans="1:12" s="158" customFormat="1" ht="20.25" customHeight="1" x14ac:dyDescent="0.25">
      <c r="A316" s="692" t="s">
        <v>115</v>
      </c>
      <c r="B316" s="693"/>
      <c r="C316" s="693"/>
      <c r="D316" s="693"/>
      <c r="E316" s="693"/>
      <c r="F316" s="693"/>
      <c r="G316" s="154">
        <v>6650101</v>
      </c>
      <c r="H316" s="154">
        <v>7830241</v>
      </c>
      <c r="I316" s="155">
        <v>2851524</v>
      </c>
      <c r="J316" s="156">
        <v>36.42</v>
      </c>
      <c r="K316" s="157">
        <f t="shared" si="11"/>
        <v>1.0093004239051586</v>
      </c>
      <c r="L316" s="155">
        <f t="shared" si="12"/>
        <v>-1063596.5</v>
      </c>
    </row>
    <row r="317" spans="1:12" ht="12.95" customHeight="1" x14ac:dyDescent="0.25">
      <c r="A317" s="680" t="s">
        <v>0</v>
      </c>
      <c r="B317" s="686" t="s">
        <v>116</v>
      </c>
      <c r="C317" s="687"/>
      <c r="D317" s="687"/>
      <c r="E317" s="687"/>
      <c r="F317" s="687"/>
      <c r="G317" s="159">
        <v>6405101</v>
      </c>
      <c r="H317" s="159">
        <v>7112876</v>
      </c>
      <c r="I317" s="160">
        <v>2367819</v>
      </c>
      <c r="J317" s="161">
        <v>33.29</v>
      </c>
      <c r="K317" s="162">
        <f t="shared" si="11"/>
        <v>0.83809244475259148</v>
      </c>
      <c r="L317" s="160">
        <f t="shared" si="12"/>
        <v>-1188619</v>
      </c>
    </row>
    <row r="318" spans="1:12" s="175" customFormat="1" ht="12.95" customHeight="1" x14ac:dyDescent="0.25">
      <c r="A318" s="680"/>
      <c r="B318" s="688" t="s">
        <v>0</v>
      </c>
      <c r="C318" s="174"/>
      <c r="D318" s="690" t="s">
        <v>220</v>
      </c>
      <c r="E318" s="691"/>
      <c r="F318" s="691"/>
      <c r="G318" s="164">
        <v>6405101</v>
      </c>
      <c r="H318" s="164">
        <v>7079106</v>
      </c>
      <c r="I318" s="165">
        <v>2334049</v>
      </c>
      <c r="J318" s="166">
        <v>32.97</v>
      </c>
      <c r="K318" s="167">
        <f t="shared" si="11"/>
        <v>0.82613951175420985</v>
      </c>
      <c r="L318" s="165">
        <f t="shared" si="12"/>
        <v>-1205504</v>
      </c>
    </row>
    <row r="319" spans="1:12" ht="47.25" customHeight="1" x14ac:dyDescent="0.25">
      <c r="A319" s="680"/>
      <c r="B319" s="681"/>
      <c r="C319" s="168"/>
      <c r="D319" s="168" t="s">
        <v>0</v>
      </c>
      <c r="E319" s="684" t="s">
        <v>294</v>
      </c>
      <c r="F319" s="685"/>
      <c r="G319" s="169">
        <v>200000</v>
      </c>
      <c r="H319" s="169">
        <v>200000</v>
      </c>
      <c r="I319" s="170">
        <v>10000</v>
      </c>
      <c r="J319" s="171">
        <v>5</v>
      </c>
      <c r="K319" s="172">
        <f t="shared" si="11"/>
        <v>3.5395122885346873E-3</v>
      </c>
      <c r="L319" s="170">
        <f t="shared" si="12"/>
        <v>-90000</v>
      </c>
    </row>
    <row r="320" spans="1:12" ht="46.5" customHeight="1" x14ac:dyDescent="0.25">
      <c r="A320" s="173" t="s">
        <v>0</v>
      </c>
      <c r="B320" s="94"/>
      <c r="C320" s="94"/>
      <c r="D320" s="214"/>
      <c r="E320" s="684" t="s">
        <v>327</v>
      </c>
      <c r="F320" s="685"/>
      <c r="G320" s="169">
        <v>0</v>
      </c>
      <c r="H320" s="169">
        <v>588841</v>
      </c>
      <c r="I320" s="170">
        <v>575748</v>
      </c>
      <c r="J320" s="171">
        <v>97.78</v>
      </c>
      <c r="K320" s="172">
        <f t="shared" si="11"/>
        <v>0.20378671210992691</v>
      </c>
      <c r="L320" s="170">
        <f t="shared" si="12"/>
        <v>281327.5</v>
      </c>
    </row>
    <row r="321" spans="1:12" ht="12.95" customHeight="1" x14ac:dyDescent="0.25">
      <c r="A321" s="173"/>
      <c r="B321" s="94"/>
      <c r="C321" s="94"/>
      <c r="D321" s="214"/>
      <c r="E321" s="684" t="s">
        <v>297</v>
      </c>
      <c r="F321" s="685"/>
      <c r="G321" s="169">
        <v>0</v>
      </c>
      <c r="H321" s="169">
        <v>35000</v>
      </c>
      <c r="I321" s="170">
        <v>15207</v>
      </c>
      <c r="J321" s="171">
        <v>43.45</v>
      </c>
      <c r="K321" s="172">
        <f t="shared" si="11"/>
        <v>5.382536337174699E-3</v>
      </c>
      <c r="L321" s="170">
        <f t="shared" si="12"/>
        <v>-2293</v>
      </c>
    </row>
    <row r="322" spans="1:12" ht="12.95" customHeight="1" x14ac:dyDescent="0.25">
      <c r="A322" s="173"/>
      <c r="B322" s="94"/>
      <c r="C322" s="94"/>
      <c r="D322" s="214"/>
      <c r="E322" s="684" t="s">
        <v>224</v>
      </c>
      <c r="F322" s="685"/>
      <c r="G322" s="169">
        <v>0</v>
      </c>
      <c r="H322" s="169">
        <v>344</v>
      </c>
      <c r="I322" s="170">
        <v>344</v>
      </c>
      <c r="J322" s="171">
        <v>99.94</v>
      </c>
      <c r="K322" s="172">
        <f t="shared" si="11"/>
        <v>1.2175922272559324E-4</v>
      </c>
      <c r="L322" s="170">
        <f t="shared" si="12"/>
        <v>172</v>
      </c>
    </row>
    <row r="323" spans="1:12" ht="12.95" customHeight="1" x14ac:dyDescent="0.25">
      <c r="A323" s="173"/>
      <c r="B323" s="94"/>
      <c r="C323" s="94"/>
      <c r="D323" s="214"/>
      <c r="E323" s="684" t="s">
        <v>298</v>
      </c>
      <c r="F323" s="685"/>
      <c r="G323" s="169">
        <v>43010</v>
      </c>
      <c r="H323" s="169">
        <v>43010</v>
      </c>
      <c r="I323" s="170">
        <v>11656</v>
      </c>
      <c r="J323" s="171">
        <v>27.1</v>
      </c>
      <c r="K323" s="172">
        <f t="shared" si="11"/>
        <v>4.1256555235160315E-3</v>
      </c>
      <c r="L323" s="170">
        <f t="shared" si="12"/>
        <v>-9849</v>
      </c>
    </row>
    <row r="324" spans="1:12" ht="12.95" customHeight="1" x14ac:dyDescent="0.25">
      <c r="A324" s="173"/>
      <c r="B324" s="94"/>
      <c r="C324" s="94"/>
      <c r="D324" s="214"/>
      <c r="E324" s="684" t="s">
        <v>264</v>
      </c>
      <c r="F324" s="685"/>
      <c r="G324" s="169">
        <v>2284</v>
      </c>
      <c r="H324" s="169">
        <v>2284</v>
      </c>
      <c r="I324" s="170">
        <v>1049</v>
      </c>
      <c r="J324" s="171">
        <v>45.94</v>
      </c>
      <c r="K324" s="172">
        <f t="shared" si="11"/>
        <v>3.7129483906728867E-4</v>
      </c>
      <c r="L324" s="170">
        <f t="shared" si="12"/>
        <v>-93</v>
      </c>
    </row>
    <row r="325" spans="1:12" ht="12.95" customHeight="1" x14ac:dyDescent="0.25">
      <c r="A325" s="173"/>
      <c r="B325" s="94"/>
      <c r="C325" s="94"/>
      <c r="D325" s="214"/>
      <c r="E325" s="684" t="s">
        <v>225</v>
      </c>
      <c r="F325" s="685"/>
      <c r="G325" s="169">
        <v>0</v>
      </c>
      <c r="H325" s="169">
        <v>49</v>
      </c>
      <c r="I325" s="170">
        <v>49</v>
      </c>
      <c r="J325" s="171">
        <v>100</v>
      </c>
      <c r="K325" s="172">
        <f t="shared" si="11"/>
        <v>1.7343610213819968E-5</v>
      </c>
      <c r="L325" s="170">
        <f t="shared" si="12"/>
        <v>24.5</v>
      </c>
    </row>
    <row r="326" spans="1:12" ht="12.95" customHeight="1" x14ac:dyDescent="0.25">
      <c r="A326" s="173"/>
      <c r="B326" s="94"/>
      <c r="C326" s="94"/>
      <c r="D326" s="214"/>
      <c r="E326" s="684" t="s">
        <v>299</v>
      </c>
      <c r="F326" s="685"/>
      <c r="G326" s="169">
        <v>6052</v>
      </c>
      <c r="H326" s="169">
        <v>6052</v>
      </c>
      <c r="I326" s="170">
        <v>1661</v>
      </c>
      <c r="J326" s="171">
        <v>27.45</v>
      </c>
      <c r="K326" s="172">
        <f t="shared" si="11"/>
        <v>5.879129911256116E-4</v>
      </c>
      <c r="L326" s="170">
        <f t="shared" si="12"/>
        <v>-1365</v>
      </c>
    </row>
    <row r="327" spans="1:12" ht="12.95" customHeight="1" x14ac:dyDescent="0.25">
      <c r="A327" s="173"/>
      <c r="B327" s="94"/>
      <c r="C327" s="94"/>
      <c r="D327" s="214"/>
      <c r="E327" s="684" t="s">
        <v>266</v>
      </c>
      <c r="F327" s="685"/>
      <c r="G327" s="169">
        <v>311</v>
      </c>
      <c r="H327" s="169">
        <v>311</v>
      </c>
      <c r="I327" s="170">
        <v>150</v>
      </c>
      <c r="J327" s="171">
        <v>48.1</v>
      </c>
      <c r="K327" s="172">
        <f t="shared" si="11"/>
        <v>5.3092684328020309E-5</v>
      </c>
      <c r="L327" s="170">
        <f t="shared" si="12"/>
        <v>-5.5</v>
      </c>
    </row>
    <row r="328" spans="1:12" ht="12.95" customHeight="1" x14ac:dyDescent="0.25">
      <c r="A328" s="173"/>
      <c r="B328" s="94"/>
      <c r="C328" s="94"/>
      <c r="D328" s="214"/>
      <c r="E328" s="684" t="s">
        <v>227</v>
      </c>
      <c r="F328" s="685"/>
      <c r="G328" s="169">
        <v>0</v>
      </c>
      <c r="H328" s="169">
        <v>2000</v>
      </c>
      <c r="I328" s="170">
        <v>2000</v>
      </c>
      <c r="J328" s="171">
        <v>100</v>
      </c>
      <c r="K328" s="172">
        <f t="shared" si="11"/>
        <v>7.0790245770693751E-4</v>
      </c>
      <c r="L328" s="170">
        <f t="shared" si="12"/>
        <v>1000</v>
      </c>
    </row>
    <row r="329" spans="1:12" ht="12.95" customHeight="1" x14ac:dyDescent="0.25">
      <c r="A329" s="173"/>
      <c r="B329" s="94"/>
      <c r="C329" s="94"/>
      <c r="D329" s="214"/>
      <c r="E329" s="684" t="s">
        <v>310</v>
      </c>
      <c r="F329" s="685"/>
      <c r="G329" s="169">
        <v>246682</v>
      </c>
      <c r="H329" s="169">
        <v>211682</v>
      </c>
      <c r="I329" s="170">
        <v>57063</v>
      </c>
      <c r="J329" s="171">
        <v>26.96</v>
      </c>
      <c r="K329" s="172">
        <f t="shared" si="11"/>
        <v>2.0197518972065485E-2</v>
      </c>
      <c r="L329" s="170">
        <f t="shared" si="12"/>
        <v>-48778</v>
      </c>
    </row>
    <row r="330" spans="1:12" ht="12.95" customHeight="1" x14ac:dyDescent="0.25">
      <c r="A330" s="173"/>
      <c r="B330" s="94"/>
      <c r="C330" s="94"/>
      <c r="D330" s="214"/>
      <c r="E330" s="684" t="s">
        <v>268</v>
      </c>
      <c r="F330" s="685"/>
      <c r="G330" s="169">
        <v>12671</v>
      </c>
      <c r="H330" s="169">
        <v>12671</v>
      </c>
      <c r="I330" s="170">
        <v>6104</v>
      </c>
      <c r="J330" s="171">
        <v>48.17</v>
      </c>
      <c r="K330" s="172">
        <f t="shared" si="11"/>
        <v>2.160518300921573E-3</v>
      </c>
      <c r="L330" s="170">
        <f t="shared" si="12"/>
        <v>-231.5</v>
      </c>
    </row>
    <row r="331" spans="1:12" ht="12.95" customHeight="1" x14ac:dyDescent="0.25">
      <c r="A331" s="173"/>
      <c r="B331" s="94"/>
      <c r="C331" s="94"/>
      <c r="D331" s="214"/>
      <c r="E331" s="684" t="s">
        <v>228</v>
      </c>
      <c r="F331" s="685"/>
      <c r="G331" s="169">
        <v>75000</v>
      </c>
      <c r="H331" s="169">
        <v>75000</v>
      </c>
      <c r="I331" s="170">
        <v>0</v>
      </c>
      <c r="J331" s="171">
        <v>0</v>
      </c>
      <c r="K331" s="172">
        <f t="shared" si="11"/>
        <v>0</v>
      </c>
      <c r="L331" s="170">
        <f t="shared" si="12"/>
        <v>-37500</v>
      </c>
    </row>
    <row r="332" spans="1:12" ht="12.95" customHeight="1" x14ac:dyDescent="0.25">
      <c r="A332" s="173"/>
      <c r="B332" s="94"/>
      <c r="C332" s="94"/>
      <c r="D332" s="214"/>
      <c r="E332" s="684" t="s">
        <v>300</v>
      </c>
      <c r="F332" s="685"/>
      <c r="G332" s="169">
        <v>0</v>
      </c>
      <c r="H332" s="169">
        <v>850</v>
      </c>
      <c r="I332" s="170">
        <v>0</v>
      </c>
      <c r="J332" s="171">
        <v>0</v>
      </c>
      <c r="K332" s="172">
        <f t="shared" si="11"/>
        <v>0</v>
      </c>
      <c r="L332" s="170">
        <f t="shared" si="12"/>
        <v>-425</v>
      </c>
    </row>
    <row r="333" spans="1:12" ht="12.95" customHeight="1" x14ac:dyDescent="0.25">
      <c r="A333" s="173"/>
      <c r="B333" s="94"/>
      <c r="C333" s="94"/>
      <c r="D333" s="214"/>
      <c r="E333" s="684" t="s">
        <v>270</v>
      </c>
      <c r="F333" s="685"/>
      <c r="G333" s="169">
        <v>0</v>
      </c>
      <c r="H333" s="169">
        <v>150</v>
      </c>
      <c r="I333" s="170">
        <v>0</v>
      </c>
      <c r="J333" s="171">
        <v>0</v>
      </c>
      <c r="K333" s="172">
        <f t="shared" si="11"/>
        <v>0</v>
      </c>
      <c r="L333" s="170">
        <f t="shared" si="12"/>
        <v>-75</v>
      </c>
    </row>
    <row r="334" spans="1:12" ht="12.95" customHeight="1" x14ac:dyDescent="0.25">
      <c r="A334" s="173"/>
      <c r="B334" s="94"/>
      <c r="C334" s="94"/>
      <c r="D334" s="214"/>
      <c r="E334" s="684" t="s">
        <v>232</v>
      </c>
      <c r="F334" s="685"/>
      <c r="G334" s="169">
        <v>361200</v>
      </c>
      <c r="H334" s="169">
        <v>283707</v>
      </c>
      <c r="I334" s="170">
        <v>62650</v>
      </c>
      <c r="J334" s="171">
        <v>22.08</v>
      </c>
      <c r="K334" s="172">
        <f t="shared" si="11"/>
        <v>2.2175044487669816E-2</v>
      </c>
      <c r="L334" s="170">
        <f t="shared" si="12"/>
        <v>-79203.5</v>
      </c>
    </row>
    <row r="335" spans="1:12" ht="12.95" customHeight="1" x14ac:dyDescent="0.25">
      <c r="A335" s="173"/>
      <c r="B335" s="94"/>
      <c r="C335" s="94"/>
      <c r="D335" s="214"/>
      <c r="E335" s="684" t="s">
        <v>301</v>
      </c>
      <c r="F335" s="685"/>
      <c r="G335" s="169">
        <v>4583496</v>
      </c>
      <c r="H335" s="169">
        <v>4652028</v>
      </c>
      <c r="I335" s="170">
        <v>862680</v>
      </c>
      <c r="J335" s="171">
        <v>18.54</v>
      </c>
      <c r="K335" s="172">
        <f t="shared" si="11"/>
        <v>0.30534664610731038</v>
      </c>
      <c r="L335" s="170">
        <f t="shared" si="12"/>
        <v>-1463334</v>
      </c>
    </row>
    <row r="336" spans="1:12" ht="12.95" customHeight="1" x14ac:dyDescent="0.25">
      <c r="A336" s="173"/>
      <c r="B336" s="94"/>
      <c r="C336" s="94"/>
      <c r="D336" s="214"/>
      <c r="E336" s="684" t="s">
        <v>272</v>
      </c>
      <c r="F336" s="685"/>
      <c r="G336" s="169">
        <v>107383</v>
      </c>
      <c r="H336" s="169">
        <v>110015</v>
      </c>
      <c r="I336" s="170">
        <v>22972</v>
      </c>
      <c r="J336" s="171">
        <v>20.88</v>
      </c>
      <c r="K336" s="172">
        <f t="shared" si="11"/>
        <v>8.130967629221884E-3</v>
      </c>
      <c r="L336" s="170">
        <f t="shared" si="12"/>
        <v>-32035.5</v>
      </c>
    </row>
    <row r="337" spans="1:12" ht="12.95" customHeight="1" x14ac:dyDescent="0.25">
      <c r="A337" s="173"/>
      <c r="B337" s="94"/>
      <c r="C337" s="94"/>
      <c r="D337" s="214"/>
      <c r="E337" s="684" t="s">
        <v>236</v>
      </c>
      <c r="F337" s="685"/>
      <c r="G337" s="169">
        <v>20000</v>
      </c>
      <c r="H337" s="169">
        <v>20000</v>
      </c>
      <c r="I337" s="170">
        <v>0</v>
      </c>
      <c r="J337" s="171">
        <v>0</v>
      </c>
      <c r="K337" s="172">
        <f t="shared" si="11"/>
        <v>0</v>
      </c>
      <c r="L337" s="170">
        <f t="shared" si="12"/>
        <v>-10000</v>
      </c>
    </row>
    <row r="338" spans="1:12" ht="12.95" customHeight="1" x14ac:dyDescent="0.25">
      <c r="A338" s="173"/>
      <c r="B338" s="94"/>
      <c r="C338" s="94"/>
      <c r="D338" s="214"/>
      <c r="E338" s="684" t="s">
        <v>328</v>
      </c>
      <c r="F338" s="685"/>
      <c r="G338" s="169">
        <v>5000</v>
      </c>
      <c r="H338" s="169">
        <v>15625</v>
      </c>
      <c r="I338" s="170">
        <v>2039</v>
      </c>
      <c r="J338" s="171">
        <v>13.05</v>
      </c>
      <c r="K338" s="172">
        <f t="shared" si="11"/>
        <v>7.2170655563222276E-4</v>
      </c>
      <c r="L338" s="170">
        <f t="shared" si="12"/>
        <v>-5773.5</v>
      </c>
    </row>
    <row r="339" spans="1:12" ht="12.95" customHeight="1" x14ac:dyDescent="0.25">
      <c r="A339" s="213"/>
      <c r="B339" s="218"/>
      <c r="C339" s="218"/>
      <c r="D339" s="219"/>
      <c r="E339" s="684" t="s">
        <v>329</v>
      </c>
      <c r="F339" s="685"/>
      <c r="G339" s="169">
        <v>0</v>
      </c>
      <c r="H339" s="169">
        <v>1875</v>
      </c>
      <c r="I339" s="170">
        <v>360</v>
      </c>
      <c r="J339" s="171">
        <v>19.190000000000001</v>
      </c>
      <c r="K339" s="172">
        <f t="shared" ref="K339:K402" si="13">I339/$I$8%</f>
        <v>1.2742244238724874E-4</v>
      </c>
      <c r="L339" s="170">
        <f t="shared" ref="L339:L402" si="14">I339-H339/2</f>
        <v>-577.5</v>
      </c>
    </row>
    <row r="340" spans="1:12" ht="12.95" customHeight="1" x14ac:dyDescent="0.25">
      <c r="A340" s="173"/>
      <c r="B340" s="94"/>
      <c r="C340" s="94"/>
      <c r="D340" s="214"/>
      <c r="E340" s="684" t="s">
        <v>238</v>
      </c>
      <c r="F340" s="685"/>
      <c r="G340" s="169">
        <v>0</v>
      </c>
      <c r="H340" s="169">
        <v>0</v>
      </c>
      <c r="I340" s="170">
        <v>0</v>
      </c>
      <c r="J340" s="171">
        <v>0</v>
      </c>
      <c r="K340" s="172">
        <f t="shared" si="13"/>
        <v>0</v>
      </c>
      <c r="L340" s="170">
        <f t="shared" si="14"/>
        <v>0</v>
      </c>
    </row>
    <row r="341" spans="1:12" ht="12.95" customHeight="1" x14ac:dyDescent="0.25">
      <c r="A341" s="173"/>
      <c r="B341" s="94"/>
      <c r="C341" s="94"/>
      <c r="D341" s="214"/>
      <c r="E341" s="684" t="s">
        <v>303</v>
      </c>
      <c r="F341" s="685"/>
      <c r="G341" s="169">
        <v>29418</v>
      </c>
      <c r="H341" s="169">
        <v>30918</v>
      </c>
      <c r="I341" s="170">
        <v>1454</v>
      </c>
      <c r="J341" s="171">
        <v>4.7</v>
      </c>
      <c r="K341" s="172">
        <f t="shared" si="13"/>
        <v>5.1464508675294358E-4</v>
      </c>
      <c r="L341" s="170">
        <f t="shared" si="14"/>
        <v>-14005</v>
      </c>
    </row>
    <row r="342" spans="1:12" ht="12.95" customHeight="1" x14ac:dyDescent="0.25">
      <c r="A342" s="173"/>
      <c r="B342" s="94"/>
      <c r="C342" s="94"/>
      <c r="D342" s="214"/>
      <c r="E342" s="684" t="s">
        <v>279</v>
      </c>
      <c r="F342" s="685"/>
      <c r="G342" s="169">
        <v>5190</v>
      </c>
      <c r="H342" s="169">
        <v>5190</v>
      </c>
      <c r="I342" s="170">
        <v>245</v>
      </c>
      <c r="J342" s="171">
        <v>4.7300000000000004</v>
      </c>
      <c r="K342" s="172">
        <f t="shared" si="13"/>
        <v>8.6718051069099842E-5</v>
      </c>
      <c r="L342" s="170">
        <f t="shared" si="14"/>
        <v>-2350</v>
      </c>
    </row>
    <row r="343" spans="1:12" ht="12.95" customHeight="1" x14ac:dyDescent="0.25">
      <c r="A343" s="173"/>
      <c r="B343" s="94"/>
      <c r="C343" s="94"/>
      <c r="D343" s="214"/>
      <c r="E343" s="684" t="s">
        <v>239</v>
      </c>
      <c r="F343" s="685"/>
      <c r="G343" s="169">
        <v>0</v>
      </c>
      <c r="H343" s="169">
        <v>0</v>
      </c>
      <c r="I343" s="170">
        <v>0</v>
      </c>
      <c r="J343" s="171">
        <v>0</v>
      </c>
      <c r="K343" s="172">
        <f t="shared" si="13"/>
        <v>0</v>
      </c>
      <c r="L343" s="170">
        <f t="shared" si="14"/>
        <v>0</v>
      </c>
    </row>
    <row r="344" spans="1:12" ht="12.95" customHeight="1" x14ac:dyDescent="0.25">
      <c r="A344" s="173"/>
      <c r="B344" s="94"/>
      <c r="C344" s="94"/>
      <c r="D344" s="214"/>
      <c r="E344" s="684" t="s">
        <v>304</v>
      </c>
      <c r="F344" s="685"/>
      <c r="G344" s="169">
        <v>96195</v>
      </c>
      <c r="H344" s="169">
        <v>94195</v>
      </c>
      <c r="I344" s="170">
        <v>24533</v>
      </c>
      <c r="J344" s="171">
        <v>26.05</v>
      </c>
      <c r="K344" s="172">
        <f t="shared" si="13"/>
        <v>8.6834854974621491E-3</v>
      </c>
      <c r="L344" s="170">
        <f t="shared" si="14"/>
        <v>-22564.5</v>
      </c>
    </row>
    <row r="345" spans="1:12" ht="12.95" customHeight="1" x14ac:dyDescent="0.25">
      <c r="A345" s="173"/>
      <c r="B345" s="94"/>
      <c r="C345" s="94"/>
      <c r="D345" s="214"/>
      <c r="E345" s="684" t="s">
        <v>281</v>
      </c>
      <c r="F345" s="685"/>
      <c r="G345" s="169">
        <v>6209</v>
      </c>
      <c r="H345" s="169">
        <v>6209</v>
      </c>
      <c r="I345" s="170">
        <v>249</v>
      </c>
      <c r="J345" s="171">
        <v>4</v>
      </c>
      <c r="K345" s="172">
        <f t="shared" si="13"/>
        <v>8.8133855984513717E-5</v>
      </c>
      <c r="L345" s="170">
        <f t="shared" si="14"/>
        <v>-2855.5</v>
      </c>
    </row>
    <row r="346" spans="1:12" ht="12.95" customHeight="1" x14ac:dyDescent="0.25">
      <c r="A346" s="173"/>
      <c r="B346" s="94"/>
      <c r="C346" s="94"/>
      <c r="D346" s="214"/>
      <c r="E346" s="684" t="s">
        <v>240</v>
      </c>
      <c r="F346" s="685"/>
      <c r="G346" s="169">
        <v>600000</v>
      </c>
      <c r="H346" s="169">
        <v>675000</v>
      </c>
      <c r="I346" s="170">
        <v>675000</v>
      </c>
      <c r="J346" s="171">
        <v>100</v>
      </c>
      <c r="K346" s="172">
        <f t="shared" si="13"/>
        <v>0.23891707947609139</v>
      </c>
      <c r="L346" s="170">
        <f t="shared" si="14"/>
        <v>337500</v>
      </c>
    </row>
    <row r="347" spans="1:12" ht="42" customHeight="1" x14ac:dyDescent="0.25">
      <c r="A347" s="173"/>
      <c r="B347" s="94"/>
      <c r="C347" s="94"/>
      <c r="D347" s="214"/>
      <c r="E347" s="684" t="s">
        <v>321</v>
      </c>
      <c r="F347" s="685"/>
      <c r="G347" s="169">
        <v>0</v>
      </c>
      <c r="H347" s="169">
        <v>100</v>
      </c>
      <c r="I347" s="170">
        <v>0</v>
      </c>
      <c r="J347" s="171">
        <v>0</v>
      </c>
      <c r="K347" s="172">
        <f t="shared" si="13"/>
        <v>0</v>
      </c>
      <c r="L347" s="170">
        <f t="shared" si="14"/>
        <v>-50</v>
      </c>
    </row>
    <row r="348" spans="1:12" ht="12.95" customHeight="1" x14ac:dyDescent="0.25">
      <c r="A348" s="173"/>
      <c r="B348" s="94"/>
      <c r="C348" s="94"/>
      <c r="D348" s="214"/>
      <c r="E348" s="684" t="s">
        <v>292</v>
      </c>
      <c r="F348" s="685"/>
      <c r="G348" s="169">
        <v>5000</v>
      </c>
      <c r="H348" s="169">
        <v>5000</v>
      </c>
      <c r="I348" s="170">
        <v>0</v>
      </c>
      <c r="J348" s="171">
        <v>0</v>
      </c>
      <c r="K348" s="172">
        <f t="shared" si="13"/>
        <v>0</v>
      </c>
      <c r="L348" s="170">
        <f t="shared" si="14"/>
        <v>-2500</v>
      </c>
    </row>
    <row r="349" spans="1:12" ht="12.95" customHeight="1" x14ac:dyDescent="0.25">
      <c r="A349" s="173"/>
      <c r="B349" s="94"/>
      <c r="C349" s="94"/>
      <c r="D349" s="214"/>
      <c r="E349" s="684" t="s">
        <v>330</v>
      </c>
      <c r="F349" s="685"/>
      <c r="G349" s="169">
        <v>0</v>
      </c>
      <c r="H349" s="169">
        <v>1000</v>
      </c>
      <c r="I349" s="170">
        <v>836</v>
      </c>
      <c r="J349" s="171">
        <v>83.64</v>
      </c>
      <c r="K349" s="172">
        <f t="shared" si="13"/>
        <v>2.9590322732149987E-4</v>
      </c>
      <c r="L349" s="170">
        <f t="shared" si="14"/>
        <v>336</v>
      </c>
    </row>
    <row r="350" spans="1:12" s="175" customFormat="1" ht="12.95" customHeight="1" x14ac:dyDescent="0.25">
      <c r="A350" s="680" t="s">
        <v>0</v>
      </c>
      <c r="B350" s="681"/>
      <c r="C350" s="176"/>
      <c r="D350" s="690" t="s">
        <v>247</v>
      </c>
      <c r="E350" s="691"/>
      <c r="F350" s="691"/>
      <c r="G350" s="164">
        <v>0</v>
      </c>
      <c r="H350" s="164">
        <v>33770</v>
      </c>
      <c r="I350" s="165">
        <v>33770</v>
      </c>
      <c r="J350" s="166">
        <v>100</v>
      </c>
      <c r="K350" s="167">
        <f t="shared" si="13"/>
        <v>1.1952932998381639E-2</v>
      </c>
      <c r="L350" s="165">
        <f t="shared" si="14"/>
        <v>16885</v>
      </c>
    </row>
    <row r="351" spans="1:12" ht="12.95" customHeight="1" x14ac:dyDescent="0.25">
      <c r="A351" s="680"/>
      <c r="B351" s="681"/>
      <c r="C351" s="168"/>
      <c r="D351" s="168" t="s">
        <v>0</v>
      </c>
      <c r="E351" s="684" t="s">
        <v>318</v>
      </c>
      <c r="F351" s="685"/>
      <c r="G351" s="169">
        <v>0</v>
      </c>
      <c r="H351" s="169">
        <v>33770</v>
      </c>
      <c r="I351" s="170">
        <v>33770</v>
      </c>
      <c r="J351" s="171">
        <v>100</v>
      </c>
      <c r="K351" s="172">
        <f t="shared" si="13"/>
        <v>1.1952932998381639E-2</v>
      </c>
      <c r="L351" s="170">
        <f t="shared" si="14"/>
        <v>16885</v>
      </c>
    </row>
    <row r="352" spans="1:12" ht="12.95" customHeight="1" x14ac:dyDescent="0.25">
      <c r="A352" s="680" t="s">
        <v>0</v>
      </c>
      <c r="B352" s="686" t="s">
        <v>331</v>
      </c>
      <c r="C352" s="687"/>
      <c r="D352" s="687"/>
      <c r="E352" s="687"/>
      <c r="F352" s="687"/>
      <c r="G352" s="159">
        <v>245000</v>
      </c>
      <c r="H352" s="159">
        <v>717365</v>
      </c>
      <c r="I352" s="160">
        <v>483705</v>
      </c>
      <c r="J352" s="161">
        <v>67.430000000000007</v>
      </c>
      <c r="K352" s="162">
        <f t="shared" si="13"/>
        <v>0.17120797915256708</v>
      </c>
      <c r="L352" s="160">
        <f t="shared" si="14"/>
        <v>125022.5</v>
      </c>
    </row>
    <row r="353" spans="1:12" s="175" customFormat="1" ht="12.95" customHeight="1" x14ac:dyDescent="0.25">
      <c r="A353" s="680"/>
      <c r="B353" s="688" t="s">
        <v>0</v>
      </c>
      <c r="C353" s="174"/>
      <c r="D353" s="690" t="s">
        <v>220</v>
      </c>
      <c r="E353" s="691"/>
      <c r="F353" s="691"/>
      <c r="G353" s="164">
        <v>245000</v>
      </c>
      <c r="H353" s="164">
        <v>245000</v>
      </c>
      <c r="I353" s="165">
        <v>11340</v>
      </c>
      <c r="J353" s="166">
        <v>4.63</v>
      </c>
      <c r="K353" s="167">
        <f t="shared" si="13"/>
        <v>4.0138069351983354E-3</v>
      </c>
      <c r="L353" s="165">
        <f t="shared" si="14"/>
        <v>-111160</v>
      </c>
    </row>
    <row r="354" spans="1:12" ht="12.95" customHeight="1" x14ac:dyDescent="0.25">
      <c r="A354" s="680"/>
      <c r="B354" s="681"/>
      <c r="C354" s="168"/>
      <c r="D354" s="681" t="s">
        <v>0</v>
      </c>
      <c r="E354" s="684" t="s">
        <v>228</v>
      </c>
      <c r="F354" s="685"/>
      <c r="G354" s="169">
        <v>5000</v>
      </c>
      <c r="H354" s="169">
        <v>5000</v>
      </c>
      <c r="I354" s="170">
        <v>0</v>
      </c>
      <c r="J354" s="171">
        <v>0</v>
      </c>
      <c r="K354" s="172">
        <f t="shared" si="13"/>
        <v>0</v>
      </c>
      <c r="L354" s="170">
        <f t="shared" si="14"/>
        <v>-2500</v>
      </c>
    </row>
    <row r="355" spans="1:12" ht="12.95" customHeight="1" x14ac:dyDescent="0.25">
      <c r="A355" s="680"/>
      <c r="B355" s="681"/>
      <c r="C355" s="168"/>
      <c r="D355" s="681"/>
      <c r="E355" s="684" t="s">
        <v>315</v>
      </c>
      <c r="F355" s="685"/>
      <c r="G355" s="169">
        <v>0</v>
      </c>
      <c r="H355" s="169">
        <v>673</v>
      </c>
      <c r="I355" s="170">
        <v>627</v>
      </c>
      <c r="J355" s="171">
        <v>93.21</v>
      </c>
      <c r="K355" s="172">
        <f t="shared" si="13"/>
        <v>2.219274204911249E-4</v>
      </c>
      <c r="L355" s="170">
        <f t="shared" si="14"/>
        <v>290.5</v>
      </c>
    </row>
    <row r="356" spans="1:12" ht="12.95" customHeight="1" x14ac:dyDescent="0.25">
      <c r="A356" s="680"/>
      <c r="B356" s="681"/>
      <c r="C356" s="168"/>
      <c r="D356" s="681"/>
      <c r="E356" s="684" t="s">
        <v>232</v>
      </c>
      <c r="F356" s="685"/>
      <c r="G356" s="169">
        <v>240000</v>
      </c>
      <c r="H356" s="169">
        <v>239327</v>
      </c>
      <c r="I356" s="170">
        <v>10712</v>
      </c>
      <c r="J356" s="171">
        <v>4.4800000000000004</v>
      </c>
      <c r="K356" s="172">
        <f t="shared" si="13"/>
        <v>3.7915255634783569E-3</v>
      </c>
      <c r="L356" s="170">
        <f t="shared" si="14"/>
        <v>-108951.5</v>
      </c>
    </row>
    <row r="357" spans="1:12" ht="12.95" customHeight="1" x14ac:dyDescent="0.25">
      <c r="A357" s="680"/>
      <c r="B357" s="681"/>
      <c r="C357" s="168"/>
      <c r="D357" s="681"/>
      <c r="E357" s="684" t="s">
        <v>273</v>
      </c>
      <c r="F357" s="685"/>
      <c r="G357" s="169">
        <v>0</v>
      </c>
      <c r="H357" s="169">
        <v>0</v>
      </c>
      <c r="I357" s="170">
        <v>0</v>
      </c>
      <c r="J357" s="171">
        <v>0</v>
      </c>
      <c r="K357" s="172">
        <f t="shared" si="13"/>
        <v>0</v>
      </c>
      <c r="L357" s="170">
        <f t="shared" si="14"/>
        <v>0</v>
      </c>
    </row>
    <row r="358" spans="1:12" s="175" customFormat="1" ht="12.95" customHeight="1" x14ac:dyDescent="0.25">
      <c r="A358" s="680"/>
      <c r="B358" s="681"/>
      <c r="C358" s="176"/>
      <c r="D358" s="690" t="s">
        <v>247</v>
      </c>
      <c r="E358" s="691"/>
      <c r="F358" s="691"/>
      <c r="G358" s="164">
        <v>0</v>
      </c>
      <c r="H358" s="164">
        <v>472365</v>
      </c>
      <c r="I358" s="165">
        <v>472365</v>
      </c>
      <c r="J358" s="166">
        <v>100</v>
      </c>
      <c r="K358" s="167">
        <f t="shared" si="13"/>
        <v>0.16719417221736876</v>
      </c>
      <c r="L358" s="165">
        <f t="shared" si="14"/>
        <v>236182.5</v>
      </c>
    </row>
    <row r="359" spans="1:12" ht="48" customHeight="1" x14ac:dyDescent="0.25">
      <c r="A359" s="680"/>
      <c r="B359" s="681"/>
      <c r="C359" s="168"/>
      <c r="D359" s="681" t="s">
        <v>0</v>
      </c>
      <c r="E359" s="684" t="s">
        <v>63</v>
      </c>
      <c r="F359" s="685"/>
      <c r="G359" s="169">
        <v>0</v>
      </c>
      <c r="H359" s="169">
        <v>472365</v>
      </c>
      <c r="I359" s="170">
        <v>472365</v>
      </c>
      <c r="J359" s="171">
        <v>100</v>
      </c>
      <c r="K359" s="172">
        <f t="shared" si="13"/>
        <v>0.16719417221736876</v>
      </c>
      <c r="L359" s="170">
        <f t="shared" si="14"/>
        <v>236182.5</v>
      </c>
    </row>
    <row r="360" spans="1:12" ht="56.25" customHeight="1" x14ac:dyDescent="0.25">
      <c r="A360" s="680"/>
      <c r="B360" s="689"/>
      <c r="C360" s="168"/>
      <c r="D360" s="681"/>
      <c r="E360" s="684" t="s">
        <v>306</v>
      </c>
      <c r="F360" s="685"/>
      <c r="G360" s="169">
        <v>0</v>
      </c>
      <c r="H360" s="169">
        <v>0</v>
      </c>
      <c r="I360" s="170">
        <v>0</v>
      </c>
      <c r="J360" s="171">
        <v>0</v>
      </c>
      <c r="K360" s="172">
        <f t="shared" si="13"/>
        <v>0</v>
      </c>
      <c r="L360" s="170">
        <f t="shared" si="14"/>
        <v>0</v>
      </c>
    </row>
    <row r="361" spans="1:12" s="158" customFormat="1" ht="20.25" customHeight="1" x14ac:dyDescent="0.25">
      <c r="A361" s="692" t="s">
        <v>118</v>
      </c>
      <c r="B361" s="693"/>
      <c r="C361" s="693"/>
      <c r="D361" s="693"/>
      <c r="E361" s="693"/>
      <c r="F361" s="693"/>
      <c r="G361" s="154">
        <v>1806279</v>
      </c>
      <c r="H361" s="154">
        <v>1806279</v>
      </c>
      <c r="I361" s="155">
        <v>520034</v>
      </c>
      <c r="J361" s="156">
        <v>28.79</v>
      </c>
      <c r="K361" s="157">
        <f t="shared" si="13"/>
        <v>0.18406667334558477</v>
      </c>
      <c r="L361" s="155">
        <f t="shared" si="14"/>
        <v>-383105.5</v>
      </c>
    </row>
    <row r="362" spans="1:12" ht="12.95" customHeight="1" x14ac:dyDescent="0.25">
      <c r="A362" s="680"/>
      <c r="B362" s="686" t="s">
        <v>119</v>
      </c>
      <c r="C362" s="687"/>
      <c r="D362" s="687"/>
      <c r="E362" s="687"/>
      <c r="F362" s="687"/>
      <c r="G362" s="159">
        <v>1806279</v>
      </c>
      <c r="H362" s="159">
        <v>1806279</v>
      </c>
      <c r="I362" s="160">
        <v>520034</v>
      </c>
      <c r="J362" s="161">
        <v>28.79</v>
      </c>
      <c r="K362" s="162">
        <f t="shared" si="13"/>
        <v>0.18406667334558477</v>
      </c>
      <c r="L362" s="160">
        <f t="shared" si="14"/>
        <v>-383105.5</v>
      </c>
    </row>
    <row r="363" spans="1:12" s="175" customFormat="1" ht="12.95" customHeight="1" x14ac:dyDescent="0.25">
      <c r="A363" s="680"/>
      <c r="B363" s="688" t="s">
        <v>0</v>
      </c>
      <c r="C363" s="174"/>
      <c r="D363" s="690" t="s">
        <v>220</v>
      </c>
      <c r="E363" s="691"/>
      <c r="F363" s="691"/>
      <c r="G363" s="164">
        <v>1731279</v>
      </c>
      <c r="H363" s="164">
        <v>1716279</v>
      </c>
      <c r="I363" s="165">
        <v>520034</v>
      </c>
      <c r="J363" s="166">
        <v>30.3</v>
      </c>
      <c r="K363" s="167">
        <f t="shared" si="13"/>
        <v>0.18406667334558477</v>
      </c>
      <c r="L363" s="165">
        <f t="shared" si="14"/>
        <v>-338105.5</v>
      </c>
    </row>
    <row r="364" spans="1:12" ht="12.95" customHeight="1" x14ac:dyDescent="0.25">
      <c r="A364" s="680"/>
      <c r="B364" s="681"/>
      <c r="C364" s="168"/>
      <c r="D364" s="681" t="s">
        <v>0</v>
      </c>
      <c r="E364" s="684" t="s">
        <v>224</v>
      </c>
      <c r="F364" s="685"/>
      <c r="G364" s="169">
        <v>6000</v>
      </c>
      <c r="H364" s="169">
        <v>6000</v>
      </c>
      <c r="I364" s="170">
        <v>1838</v>
      </c>
      <c r="J364" s="171">
        <v>30.63</v>
      </c>
      <c r="K364" s="172">
        <f t="shared" si="13"/>
        <v>6.5056235863267557E-4</v>
      </c>
      <c r="L364" s="170">
        <f t="shared" si="14"/>
        <v>-1162</v>
      </c>
    </row>
    <row r="365" spans="1:12" ht="12.95" customHeight="1" x14ac:dyDescent="0.25">
      <c r="A365" s="680"/>
      <c r="B365" s="681"/>
      <c r="C365" s="168"/>
      <c r="D365" s="681"/>
      <c r="E365" s="684" t="s">
        <v>225</v>
      </c>
      <c r="F365" s="685"/>
      <c r="G365" s="169">
        <v>960</v>
      </c>
      <c r="H365" s="169">
        <v>960</v>
      </c>
      <c r="I365" s="170">
        <v>131</v>
      </c>
      <c r="J365" s="171">
        <v>13.64</v>
      </c>
      <c r="K365" s="172">
        <f t="shared" si="13"/>
        <v>4.6367610979804407E-5</v>
      </c>
      <c r="L365" s="170">
        <f t="shared" si="14"/>
        <v>-349</v>
      </c>
    </row>
    <row r="366" spans="1:12" ht="12.95" customHeight="1" x14ac:dyDescent="0.25">
      <c r="A366" s="680"/>
      <c r="B366" s="681"/>
      <c r="C366" s="168"/>
      <c r="D366" s="681"/>
      <c r="E366" s="684" t="s">
        <v>227</v>
      </c>
      <c r="F366" s="685"/>
      <c r="G366" s="169">
        <v>30000</v>
      </c>
      <c r="H366" s="169">
        <v>30000</v>
      </c>
      <c r="I366" s="170">
        <v>12291</v>
      </c>
      <c r="J366" s="171">
        <v>40.97</v>
      </c>
      <c r="K366" s="172">
        <f t="shared" si="13"/>
        <v>4.3504145538379845E-3</v>
      </c>
      <c r="L366" s="170">
        <f t="shared" si="14"/>
        <v>-2709</v>
      </c>
    </row>
    <row r="367" spans="1:12" ht="12.95" customHeight="1" x14ac:dyDescent="0.25">
      <c r="A367" s="680"/>
      <c r="B367" s="681"/>
      <c r="C367" s="168"/>
      <c r="D367" s="681"/>
      <c r="E367" s="684" t="s">
        <v>228</v>
      </c>
      <c r="F367" s="685"/>
      <c r="G367" s="169">
        <v>3780</v>
      </c>
      <c r="H367" s="169">
        <v>3780</v>
      </c>
      <c r="I367" s="170">
        <v>0</v>
      </c>
      <c r="J367" s="171">
        <v>0</v>
      </c>
      <c r="K367" s="172">
        <f t="shared" si="13"/>
        <v>0</v>
      </c>
      <c r="L367" s="170">
        <f t="shared" si="14"/>
        <v>-1890</v>
      </c>
    </row>
    <row r="368" spans="1:12" ht="12.95" customHeight="1" x14ac:dyDescent="0.25">
      <c r="A368" s="680"/>
      <c r="B368" s="681"/>
      <c r="C368" s="168"/>
      <c r="D368" s="681"/>
      <c r="E368" s="684" t="s">
        <v>229</v>
      </c>
      <c r="F368" s="685"/>
      <c r="G368" s="169">
        <v>534388</v>
      </c>
      <c r="H368" s="169">
        <v>590088</v>
      </c>
      <c r="I368" s="170">
        <v>268870</v>
      </c>
      <c r="J368" s="171">
        <v>45.56</v>
      </c>
      <c r="K368" s="172">
        <f t="shared" si="13"/>
        <v>9.5166866901832139E-2</v>
      </c>
      <c r="L368" s="170">
        <f t="shared" si="14"/>
        <v>-26174</v>
      </c>
    </row>
    <row r="369" spans="1:12" ht="12.95" customHeight="1" x14ac:dyDescent="0.25">
      <c r="A369" s="680"/>
      <c r="B369" s="681"/>
      <c r="C369" s="168"/>
      <c r="D369" s="681"/>
      <c r="E369" s="684" t="s">
        <v>230</v>
      </c>
      <c r="F369" s="685"/>
      <c r="G369" s="169">
        <v>174560</v>
      </c>
      <c r="H369" s="169">
        <v>169560</v>
      </c>
      <c r="I369" s="170">
        <v>36537</v>
      </c>
      <c r="J369" s="171">
        <v>21.55</v>
      </c>
      <c r="K369" s="172">
        <f t="shared" si="13"/>
        <v>1.2932316048619188E-2</v>
      </c>
      <c r="L369" s="170">
        <f t="shared" si="14"/>
        <v>-48243</v>
      </c>
    </row>
    <row r="370" spans="1:12" ht="12.95" customHeight="1" x14ac:dyDescent="0.25">
      <c r="A370" s="680"/>
      <c r="B370" s="681"/>
      <c r="C370" s="168"/>
      <c r="D370" s="681"/>
      <c r="E370" s="684" t="s">
        <v>232</v>
      </c>
      <c r="F370" s="685"/>
      <c r="G370" s="169">
        <v>373297</v>
      </c>
      <c r="H370" s="169">
        <v>403297</v>
      </c>
      <c r="I370" s="170">
        <v>108498</v>
      </c>
      <c r="J370" s="171">
        <v>26.9</v>
      </c>
      <c r="K370" s="172">
        <f t="shared" si="13"/>
        <v>3.8403000428143652E-2</v>
      </c>
      <c r="L370" s="170">
        <f t="shared" si="14"/>
        <v>-93150.5</v>
      </c>
    </row>
    <row r="371" spans="1:12" ht="12.95" customHeight="1" x14ac:dyDescent="0.25">
      <c r="A371" s="680"/>
      <c r="B371" s="681"/>
      <c r="C371" s="168"/>
      <c r="D371" s="681"/>
      <c r="E371" s="684" t="s">
        <v>273</v>
      </c>
      <c r="F371" s="685"/>
      <c r="G371" s="169">
        <v>59250</v>
      </c>
      <c r="H371" s="169">
        <v>56250</v>
      </c>
      <c r="I371" s="170">
        <v>11049</v>
      </c>
      <c r="J371" s="171">
        <v>19.64</v>
      </c>
      <c r="K371" s="172">
        <f t="shared" si="13"/>
        <v>3.9108071276019764E-3</v>
      </c>
      <c r="L371" s="170">
        <f t="shared" si="14"/>
        <v>-17076</v>
      </c>
    </row>
    <row r="372" spans="1:12" ht="28.5" customHeight="1" x14ac:dyDescent="0.25">
      <c r="A372" s="680"/>
      <c r="B372" s="681"/>
      <c r="C372" s="168"/>
      <c r="D372" s="681"/>
      <c r="E372" s="684" t="s">
        <v>237</v>
      </c>
      <c r="F372" s="685"/>
      <c r="G372" s="169">
        <v>369624</v>
      </c>
      <c r="H372" s="169">
        <v>249624</v>
      </c>
      <c r="I372" s="170">
        <v>22461</v>
      </c>
      <c r="J372" s="171">
        <v>9</v>
      </c>
      <c r="K372" s="172">
        <f t="shared" si="13"/>
        <v>7.9500985512777605E-3</v>
      </c>
      <c r="L372" s="170">
        <f t="shared" si="14"/>
        <v>-102351</v>
      </c>
    </row>
    <row r="373" spans="1:12" ht="12.95" customHeight="1" x14ac:dyDescent="0.25">
      <c r="A373" s="680"/>
      <c r="B373" s="681"/>
      <c r="C373" s="168"/>
      <c r="D373" s="681"/>
      <c r="E373" s="684" t="s">
        <v>240</v>
      </c>
      <c r="F373" s="685"/>
      <c r="G373" s="169">
        <v>14878</v>
      </c>
      <c r="H373" s="169">
        <v>17878</v>
      </c>
      <c r="I373" s="170">
        <v>8352</v>
      </c>
      <c r="J373" s="171">
        <v>46.72</v>
      </c>
      <c r="K373" s="172">
        <f t="shared" si="13"/>
        <v>2.9562006633841709E-3</v>
      </c>
      <c r="L373" s="170">
        <f t="shared" si="14"/>
        <v>-587</v>
      </c>
    </row>
    <row r="374" spans="1:12" ht="12.95" customHeight="1" x14ac:dyDescent="0.25">
      <c r="A374" s="680"/>
      <c r="B374" s="681"/>
      <c r="C374" s="168"/>
      <c r="D374" s="681"/>
      <c r="E374" s="684" t="s">
        <v>242</v>
      </c>
      <c r="F374" s="685"/>
      <c r="G374" s="169">
        <v>125345</v>
      </c>
      <c r="H374" s="169">
        <v>145345</v>
      </c>
      <c r="I374" s="170">
        <v>44769</v>
      </c>
      <c r="J374" s="171">
        <v>30.8</v>
      </c>
      <c r="K374" s="172">
        <f t="shared" si="13"/>
        <v>1.5846042564540943E-2</v>
      </c>
      <c r="L374" s="170">
        <f t="shared" si="14"/>
        <v>-27903.5</v>
      </c>
    </row>
    <row r="375" spans="1:12" ht="12.95" customHeight="1" x14ac:dyDescent="0.25">
      <c r="A375" s="680"/>
      <c r="B375" s="681"/>
      <c r="C375" s="168"/>
      <c r="D375" s="681"/>
      <c r="E375" s="684" t="s">
        <v>243</v>
      </c>
      <c r="F375" s="685"/>
      <c r="G375" s="169">
        <v>2097</v>
      </c>
      <c r="H375" s="169">
        <v>4497</v>
      </c>
      <c r="I375" s="170">
        <v>4167</v>
      </c>
      <c r="J375" s="171">
        <v>92.67</v>
      </c>
      <c r="K375" s="172">
        <f t="shared" si="13"/>
        <v>1.4749147706324042E-3</v>
      </c>
      <c r="L375" s="170">
        <f t="shared" si="14"/>
        <v>1918.5</v>
      </c>
    </row>
    <row r="376" spans="1:12" ht="12.95" customHeight="1" x14ac:dyDescent="0.25">
      <c r="A376" s="680"/>
      <c r="B376" s="681"/>
      <c r="C376" s="168"/>
      <c r="D376" s="681"/>
      <c r="E376" s="684" t="s">
        <v>317</v>
      </c>
      <c r="F376" s="685"/>
      <c r="G376" s="169">
        <v>100</v>
      </c>
      <c r="H376" s="169">
        <v>100</v>
      </c>
      <c r="I376" s="170">
        <v>0</v>
      </c>
      <c r="J376" s="171">
        <v>0</v>
      </c>
      <c r="K376" s="172">
        <f t="shared" si="13"/>
        <v>0</v>
      </c>
      <c r="L376" s="170">
        <f t="shared" si="14"/>
        <v>-50</v>
      </c>
    </row>
    <row r="377" spans="1:12" ht="12.95" customHeight="1" x14ac:dyDescent="0.25">
      <c r="A377" s="680"/>
      <c r="B377" s="681"/>
      <c r="C377" s="168"/>
      <c r="D377" s="681"/>
      <c r="E377" s="684" t="s">
        <v>286</v>
      </c>
      <c r="F377" s="685"/>
      <c r="G377" s="169">
        <v>0</v>
      </c>
      <c r="H377" s="169">
        <v>2300</v>
      </c>
      <c r="I377" s="170">
        <v>6</v>
      </c>
      <c r="J377" s="171">
        <v>0.24</v>
      </c>
      <c r="K377" s="172">
        <f t="shared" si="13"/>
        <v>2.1237073731208124E-6</v>
      </c>
      <c r="L377" s="170">
        <f t="shared" si="14"/>
        <v>-1144</v>
      </c>
    </row>
    <row r="378" spans="1:12" ht="12.95" customHeight="1" x14ac:dyDescent="0.25">
      <c r="A378" s="680"/>
      <c r="B378" s="681"/>
      <c r="C378" s="168"/>
      <c r="D378" s="681"/>
      <c r="E378" s="684" t="s">
        <v>244</v>
      </c>
      <c r="F378" s="685"/>
      <c r="G378" s="169">
        <v>0</v>
      </c>
      <c r="H378" s="169">
        <v>0</v>
      </c>
      <c r="I378" s="170">
        <v>0</v>
      </c>
      <c r="J378" s="171">
        <v>0</v>
      </c>
      <c r="K378" s="172">
        <f t="shared" si="13"/>
        <v>0</v>
      </c>
      <c r="L378" s="170">
        <f t="shared" si="14"/>
        <v>0</v>
      </c>
    </row>
    <row r="379" spans="1:12" ht="12.95" customHeight="1" x14ac:dyDescent="0.25">
      <c r="A379" s="680"/>
      <c r="B379" s="681"/>
      <c r="C379" s="168"/>
      <c r="D379" s="681"/>
      <c r="E379" s="684" t="s">
        <v>245</v>
      </c>
      <c r="F379" s="685"/>
      <c r="G379" s="169">
        <v>37000</v>
      </c>
      <c r="H379" s="169">
        <v>36600</v>
      </c>
      <c r="I379" s="170">
        <v>1066</v>
      </c>
      <c r="J379" s="171">
        <v>2.91</v>
      </c>
      <c r="K379" s="172">
        <f t="shared" si="13"/>
        <v>3.7731200995779764E-4</v>
      </c>
      <c r="L379" s="170">
        <f t="shared" si="14"/>
        <v>-17234</v>
      </c>
    </row>
    <row r="380" spans="1:12" s="175" customFormat="1" ht="12.95" customHeight="1" x14ac:dyDescent="0.25">
      <c r="A380" s="680" t="s">
        <v>0</v>
      </c>
      <c r="B380" s="681"/>
      <c r="C380" s="176"/>
      <c r="D380" s="690" t="s">
        <v>247</v>
      </c>
      <c r="E380" s="691"/>
      <c r="F380" s="691"/>
      <c r="G380" s="164">
        <v>75000</v>
      </c>
      <c r="H380" s="164">
        <v>90000</v>
      </c>
      <c r="I380" s="165">
        <v>0</v>
      </c>
      <c r="J380" s="166">
        <v>0</v>
      </c>
      <c r="K380" s="167">
        <f t="shared" si="13"/>
        <v>0</v>
      </c>
      <c r="L380" s="165">
        <f t="shared" si="14"/>
        <v>-45000</v>
      </c>
    </row>
    <row r="381" spans="1:12" ht="12.95" customHeight="1" x14ac:dyDescent="0.25">
      <c r="A381" s="680"/>
      <c r="B381" s="681"/>
      <c r="C381" s="168"/>
      <c r="D381" s="681" t="s">
        <v>0</v>
      </c>
      <c r="E381" s="684" t="s">
        <v>250</v>
      </c>
      <c r="F381" s="685"/>
      <c r="G381" s="169">
        <v>40000</v>
      </c>
      <c r="H381" s="169">
        <v>55000</v>
      </c>
      <c r="I381" s="170">
        <v>0</v>
      </c>
      <c r="J381" s="171">
        <v>0</v>
      </c>
      <c r="K381" s="172">
        <f t="shared" si="13"/>
        <v>0</v>
      </c>
      <c r="L381" s="170">
        <f t="shared" si="14"/>
        <v>-27500</v>
      </c>
    </row>
    <row r="382" spans="1:12" ht="12.95" customHeight="1" x14ac:dyDescent="0.25">
      <c r="A382" s="680"/>
      <c r="B382" s="681"/>
      <c r="C382" s="168"/>
      <c r="D382" s="681"/>
      <c r="E382" s="684" t="s">
        <v>248</v>
      </c>
      <c r="F382" s="685"/>
      <c r="G382" s="169">
        <v>35000</v>
      </c>
      <c r="H382" s="169">
        <v>35000</v>
      </c>
      <c r="I382" s="170">
        <v>0</v>
      </c>
      <c r="J382" s="171">
        <v>0</v>
      </c>
      <c r="K382" s="172">
        <f t="shared" si="13"/>
        <v>0</v>
      </c>
      <c r="L382" s="170">
        <f t="shared" si="14"/>
        <v>-17500</v>
      </c>
    </row>
    <row r="383" spans="1:12" s="158" customFormat="1" ht="20.25" customHeight="1" x14ac:dyDescent="0.25">
      <c r="A383" s="692" t="s">
        <v>122</v>
      </c>
      <c r="B383" s="693"/>
      <c r="C383" s="693"/>
      <c r="D383" s="693"/>
      <c r="E383" s="693"/>
      <c r="F383" s="693"/>
      <c r="G383" s="154">
        <v>4681662</v>
      </c>
      <c r="H383" s="154">
        <v>4621662</v>
      </c>
      <c r="I383" s="155">
        <v>1534860</v>
      </c>
      <c r="J383" s="156">
        <v>33.21</v>
      </c>
      <c r="K383" s="157">
        <f t="shared" si="13"/>
        <v>0.54326558311803497</v>
      </c>
      <c r="L383" s="155">
        <f t="shared" si="14"/>
        <v>-775971</v>
      </c>
    </row>
    <row r="384" spans="1:12" ht="12.95" customHeight="1" x14ac:dyDescent="0.25">
      <c r="A384" s="680" t="s">
        <v>0</v>
      </c>
      <c r="B384" s="686" t="s">
        <v>123</v>
      </c>
      <c r="C384" s="687"/>
      <c r="D384" s="687"/>
      <c r="E384" s="687"/>
      <c r="F384" s="687"/>
      <c r="G384" s="159">
        <v>3070194</v>
      </c>
      <c r="H384" s="159">
        <v>3070194</v>
      </c>
      <c r="I384" s="160">
        <v>1455471</v>
      </c>
      <c r="J384" s="161">
        <v>47.41</v>
      </c>
      <c r="K384" s="162">
        <f t="shared" si="13"/>
        <v>0.51516574901058698</v>
      </c>
      <c r="L384" s="160">
        <f t="shared" si="14"/>
        <v>-79626</v>
      </c>
    </row>
    <row r="385" spans="1:12" s="175" customFormat="1" ht="12.95" customHeight="1" x14ac:dyDescent="0.25">
      <c r="A385" s="680"/>
      <c r="B385" s="688" t="s">
        <v>0</v>
      </c>
      <c r="C385" s="174"/>
      <c r="D385" s="690" t="s">
        <v>220</v>
      </c>
      <c r="E385" s="691"/>
      <c r="F385" s="691"/>
      <c r="G385" s="164">
        <v>3070194</v>
      </c>
      <c r="H385" s="164">
        <v>3070194</v>
      </c>
      <c r="I385" s="165">
        <v>1455471</v>
      </c>
      <c r="J385" s="166">
        <v>47.41</v>
      </c>
      <c r="K385" s="167">
        <f t="shared" si="13"/>
        <v>0.51516574901058698</v>
      </c>
      <c r="L385" s="165">
        <f t="shared" si="14"/>
        <v>-79626</v>
      </c>
    </row>
    <row r="386" spans="1:12" ht="12.95" customHeight="1" x14ac:dyDescent="0.25">
      <c r="A386" s="680"/>
      <c r="B386" s="681"/>
      <c r="C386" s="168"/>
      <c r="D386" s="681" t="s">
        <v>0</v>
      </c>
      <c r="E386" s="684" t="s">
        <v>222</v>
      </c>
      <c r="F386" s="685"/>
      <c r="G386" s="169">
        <v>1621123</v>
      </c>
      <c r="H386" s="169">
        <v>1632784</v>
      </c>
      <c r="I386" s="170">
        <v>736310</v>
      </c>
      <c r="J386" s="171">
        <v>45.1</v>
      </c>
      <c r="K386" s="172">
        <f t="shared" si="13"/>
        <v>0.26061782931709754</v>
      </c>
      <c r="L386" s="170">
        <f t="shared" si="14"/>
        <v>-80082</v>
      </c>
    </row>
    <row r="387" spans="1:12" ht="12.95" customHeight="1" x14ac:dyDescent="0.25">
      <c r="A387" s="680"/>
      <c r="B387" s="681"/>
      <c r="C387" s="168"/>
      <c r="D387" s="681"/>
      <c r="E387" s="684" t="s">
        <v>297</v>
      </c>
      <c r="F387" s="685"/>
      <c r="G387" s="169">
        <v>158496</v>
      </c>
      <c r="H387" s="169">
        <v>157872</v>
      </c>
      <c r="I387" s="170">
        <v>42681</v>
      </c>
      <c r="J387" s="171">
        <v>27.04</v>
      </c>
      <c r="K387" s="172">
        <f t="shared" si="13"/>
        <v>1.51069923986949E-2</v>
      </c>
      <c r="L387" s="170">
        <f t="shared" si="14"/>
        <v>-36255</v>
      </c>
    </row>
    <row r="388" spans="1:12" ht="12.95" customHeight="1" x14ac:dyDescent="0.25">
      <c r="A388" s="680"/>
      <c r="B388" s="681"/>
      <c r="C388" s="168"/>
      <c r="D388" s="681"/>
      <c r="E388" s="684" t="s">
        <v>260</v>
      </c>
      <c r="F388" s="685"/>
      <c r="G388" s="169">
        <v>27970</v>
      </c>
      <c r="H388" s="169">
        <v>27860</v>
      </c>
      <c r="I388" s="170">
        <v>7532</v>
      </c>
      <c r="J388" s="171">
        <v>27.03</v>
      </c>
      <c r="K388" s="172">
        <f t="shared" si="13"/>
        <v>2.6659606557243266E-3</v>
      </c>
      <c r="L388" s="170">
        <f t="shared" si="14"/>
        <v>-6398</v>
      </c>
    </row>
    <row r="389" spans="1:12" ht="12.95" customHeight="1" x14ac:dyDescent="0.25">
      <c r="A389" s="680"/>
      <c r="B389" s="681"/>
      <c r="C389" s="168"/>
      <c r="D389" s="681"/>
      <c r="E389" s="684" t="s">
        <v>223</v>
      </c>
      <c r="F389" s="685"/>
      <c r="G389" s="169">
        <v>137775</v>
      </c>
      <c r="H389" s="169">
        <v>126114</v>
      </c>
      <c r="I389" s="170">
        <v>126115</v>
      </c>
      <c r="J389" s="171">
        <v>100</v>
      </c>
      <c r="K389" s="172">
        <f t="shared" si="13"/>
        <v>4.4638559226855209E-2</v>
      </c>
      <c r="L389" s="170">
        <f t="shared" si="14"/>
        <v>63058</v>
      </c>
    </row>
    <row r="390" spans="1:12" ht="12.95" customHeight="1" x14ac:dyDescent="0.25">
      <c r="A390" s="680"/>
      <c r="B390" s="681"/>
      <c r="C390" s="168"/>
      <c r="D390" s="681"/>
      <c r="E390" s="684" t="s">
        <v>309</v>
      </c>
      <c r="F390" s="685"/>
      <c r="G390" s="169">
        <v>2798</v>
      </c>
      <c r="H390" s="169">
        <v>3422</v>
      </c>
      <c r="I390" s="170">
        <v>3421</v>
      </c>
      <c r="J390" s="171">
        <v>99.97</v>
      </c>
      <c r="K390" s="172">
        <f t="shared" si="13"/>
        <v>1.2108671539077165E-3</v>
      </c>
      <c r="L390" s="170">
        <f t="shared" si="14"/>
        <v>1710</v>
      </c>
    </row>
    <row r="391" spans="1:12" ht="12.95" customHeight="1" x14ac:dyDescent="0.25">
      <c r="A391" s="680"/>
      <c r="B391" s="681"/>
      <c r="C391" s="168"/>
      <c r="D391" s="681"/>
      <c r="E391" s="684" t="s">
        <v>262</v>
      </c>
      <c r="F391" s="685"/>
      <c r="G391" s="169">
        <v>494</v>
      </c>
      <c r="H391" s="169">
        <v>604</v>
      </c>
      <c r="I391" s="170">
        <v>604</v>
      </c>
      <c r="J391" s="171">
        <v>99.95</v>
      </c>
      <c r="K391" s="172">
        <f t="shared" si="13"/>
        <v>2.1378654222749512E-4</v>
      </c>
      <c r="L391" s="170">
        <f t="shared" si="14"/>
        <v>302</v>
      </c>
    </row>
    <row r="392" spans="1:12" ht="12.95" customHeight="1" x14ac:dyDescent="0.25">
      <c r="A392" s="680"/>
      <c r="B392" s="681"/>
      <c r="C392" s="168"/>
      <c r="D392" s="681"/>
      <c r="E392" s="684" t="s">
        <v>224</v>
      </c>
      <c r="F392" s="685"/>
      <c r="G392" s="169">
        <v>254723</v>
      </c>
      <c r="H392" s="169">
        <v>254723</v>
      </c>
      <c r="I392" s="170">
        <v>159129</v>
      </c>
      <c r="J392" s="171">
        <v>62.47</v>
      </c>
      <c r="K392" s="172">
        <f t="shared" si="13"/>
        <v>5.6323905096223627E-2</v>
      </c>
      <c r="L392" s="170">
        <f t="shared" si="14"/>
        <v>31767.5</v>
      </c>
    </row>
    <row r="393" spans="1:12" ht="12.95" customHeight="1" x14ac:dyDescent="0.25">
      <c r="A393" s="680"/>
      <c r="B393" s="681"/>
      <c r="C393" s="168"/>
      <c r="D393" s="681"/>
      <c r="E393" s="684" t="s">
        <v>298</v>
      </c>
      <c r="F393" s="685"/>
      <c r="G393" s="169">
        <v>27400</v>
      </c>
      <c r="H393" s="169">
        <v>27400</v>
      </c>
      <c r="I393" s="170">
        <v>1451</v>
      </c>
      <c r="J393" s="171">
        <v>5.29</v>
      </c>
      <c r="K393" s="172">
        <f t="shared" si="13"/>
        <v>5.1358323306638311E-4</v>
      </c>
      <c r="L393" s="170">
        <f t="shared" si="14"/>
        <v>-12249</v>
      </c>
    </row>
    <row r="394" spans="1:12" ht="12.95" customHeight="1" x14ac:dyDescent="0.25">
      <c r="A394" s="680"/>
      <c r="B394" s="681"/>
      <c r="C394" s="168"/>
      <c r="D394" s="681"/>
      <c r="E394" s="684" t="s">
        <v>264</v>
      </c>
      <c r="F394" s="685"/>
      <c r="G394" s="169">
        <v>4834</v>
      </c>
      <c r="H394" s="169">
        <v>4834</v>
      </c>
      <c r="I394" s="170">
        <v>256</v>
      </c>
      <c r="J394" s="171">
        <v>5.3</v>
      </c>
      <c r="K394" s="172">
        <f t="shared" si="13"/>
        <v>9.0611514586487994E-5</v>
      </c>
      <c r="L394" s="170">
        <f t="shared" si="14"/>
        <v>-2161</v>
      </c>
    </row>
    <row r="395" spans="1:12" ht="12.95" customHeight="1" x14ac:dyDescent="0.25">
      <c r="A395" s="680"/>
      <c r="B395" s="681"/>
      <c r="C395" s="168"/>
      <c r="D395" s="681"/>
      <c r="E395" s="684" t="s">
        <v>225</v>
      </c>
      <c r="F395" s="685"/>
      <c r="G395" s="169">
        <v>27674</v>
      </c>
      <c r="H395" s="169">
        <v>27674</v>
      </c>
      <c r="I395" s="170">
        <v>23097</v>
      </c>
      <c r="J395" s="171">
        <v>83.46</v>
      </c>
      <c r="K395" s="172">
        <f t="shared" si="13"/>
        <v>8.1752115328285677E-3</v>
      </c>
      <c r="L395" s="170">
        <f t="shared" si="14"/>
        <v>9260</v>
      </c>
    </row>
    <row r="396" spans="1:12" ht="12.95" customHeight="1" x14ac:dyDescent="0.25">
      <c r="A396" s="680"/>
      <c r="B396" s="681"/>
      <c r="C396" s="168"/>
      <c r="D396" s="681"/>
      <c r="E396" s="684" t="s">
        <v>299</v>
      </c>
      <c r="F396" s="685"/>
      <c r="G396" s="169">
        <v>3963</v>
      </c>
      <c r="H396" s="169">
        <v>3963</v>
      </c>
      <c r="I396" s="170">
        <v>205</v>
      </c>
      <c r="J396" s="171">
        <v>5.18</v>
      </c>
      <c r="K396" s="172">
        <f t="shared" si="13"/>
        <v>7.2560001914961093E-5</v>
      </c>
      <c r="L396" s="170">
        <f t="shared" si="14"/>
        <v>-1776.5</v>
      </c>
    </row>
    <row r="397" spans="1:12" ht="12.95" customHeight="1" x14ac:dyDescent="0.25">
      <c r="A397" s="680"/>
      <c r="B397" s="681"/>
      <c r="C397" s="168"/>
      <c r="D397" s="681"/>
      <c r="E397" s="684" t="s">
        <v>266</v>
      </c>
      <c r="F397" s="685"/>
      <c r="G397" s="169">
        <v>699</v>
      </c>
      <c r="H397" s="169">
        <v>699</v>
      </c>
      <c r="I397" s="170">
        <v>36</v>
      </c>
      <c r="J397" s="171">
        <v>5.18</v>
      </c>
      <c r="K397" s="172">
        <f t="shared" si="13"/>
        <v>1.2742244238724874E-5</v>
      </c>
      <c r="L397" s="170">
        <f t="shared" si="14"/>
        <v>-313.5</v>
      </c>
    </row>
    <row r="398" spans="1:12" ht="12.95" customHeight="1" x14ac:dyDescent="0.25">
      <c r="A398" s="680"/>
      <c r="B398" s="681"/>
      <c r="C398" s="168"/>
      <c r="D398" s="681"/>
      <c r="E398" s="684" t="s">
        <v>226</v>
      </c>
      <c r="F398" s="685"/>
      <c r="G398" s="169">
        <v>28500</v>
      </c>
      <c r="H398" s="169">
        <v>28500</v>
      </c>
      <c r="I398" s="170">
        <v>11461</v>
      </c>
      <c r="J398" s="171">
        <v>40.21</v>
      </c>
      <c r="K398" s="172">
        <f t="shared" si="13"/>
        <v>4.0566350338896049E-3</v>
      </c>
      <c r="L398" s="170">
        <f t="shared" si="14"/>
        <v>-2789</v>
      </c>
    </row>
    <row r="399" spans="1:12" ht="12.95" customHeight="1" x14ac:dyDescent="0.25">
      <c r="A399" s="680"/>
      <c r="B399" s="681"/>
      <c r="C399" s="168"/>
      <c r="D399" s="681"/>
      <c r="E399" s="684" t="s">
        <v>227</v>
      </c>
      <c r="F399" s="685"/>
      <c r="G399" s="169">
        <v>41000</v>
      </c>
      <c r="H399" s="169">
        <v>36000</v>
      </c>
      <c r="I399" s="170">
        <v>16412</v>
      </c>
      <c r="J399" s="171">
        <v>45.59</v>
      </c>
      <c r="K399" s="172">
        <f t="shared" si="13"/>
        <v>5.8090475679431286E-3</v>
      </c>
      <c r="L399" s="170">
        <f t="shared" si="14"/>
        <v>-1588</v>
      </c>
    </row>
    <row r="400" spans="1:12" ht="12.95" customHeight="1" x14ac:dyDescent="0.25">
      <c r="A400" s="680"/>
      <c r="B400" s="681"/>
      <c r="C400" s="168"/>
      <c r="D400" s="681"/>
      <c r="E400" s="684" t="s">
        <v>310</v>
      </c>
      <c r="F400" s="685"/>
      <c r="G400" s="169">
        <v>0</v>
      </c>
      <c r="H400" s="169">
        <v>16575</v>
      </c>
      <c r="I400" s="170">
        <v>3400</v>
      </c>
      <c r="J400" s="171">
        <v>20.51</v>
      </c>
      <c r="K400" s="172">
        <f t="shared" si="13"/>
        <v>1.2034341781017937E-3</v>
      </c>
      <c r="L400" s="170">
        <f t="shared" si="14"/>
        <v>-4887.5</v>
      </c>
    </row>
    <row r="401" spans="1:12" ht="12.95" customHeight="1" x14ac:dyDescent="0.25">
      <c r="A401" s="680"/>
      <c r="B401" s="681"/>
      <c r="C401" s="168"/>
      <c r="D401" s="681"/>
      <c r="E401" s="684" t="s">
        <v>268</v>
      </c>
      <c r="F401" s="685"/>
      <c r="G401" s="169">
        <v>0</v>
      </c>
      <c r="H401" s="169">
        <v>2925</v>
      </c>
      <c r="I401" s="170">
        <v>600</v>
      </c>
      <c r="J401" s="171">
        <v>20.51</v>
      </c>
      <c r="K401" s="172">
        <f t="shared" si="13"/>
        <v>2.1237073731208124E-4</v>
      </c>
      <c r="L401" s="170">
        <f t="shared" si="14"/>
        <v>-862.5</v>
      </c>
    </row>
    <row r="402" spans="1:12" ht="12.95" customHeight="1" x14ac:dyDescent="0.25">
      <c r="A402" s="680"/>
      <c r="B402" s="681"/>
      <c r="C402" s="168"/>
      <c r="D402" s="681"/>
      <c r="E402" s="684" t="s">
        <v>228</v>
      </c>
      <c r="F402" s="685"/>
      <c r="G402" s="169">
        <v>53601</v>
      </c>
      <c r="H402" s="169">
        <v>53601</v>
      </c>
      <c r="I402" s="170">
        <v>42613</v>
      </c>
      <c r="J402" s="171">
        <v>79.5</v>
      </c>
      <c r="K402" s="172">
        <f t="shared" si="13"/>
        <v>1.5082923715132862E-2</v>
      </c>
      <c r="L402" s="170">
        <f t="shared" si="14"/>
        <v>15812.5</v>
      </c>
    </row>
    <row r="403" spans="1:12" ht="12.95" customHeight="1" x14ac:dyDescent="0.25">
      <c r="A403" s="680"/>
      <c r="B403" s="681"/>
      <c r="C403" s="168"/>
      <c r="D403" s="681"/>
      <c r="E403" s="684" t="s">
        <v>300</v>
      </c>
      <c r="F403" s="685"/>
      <c r="G403" s="169">
        <v>15367</v>
      </c>
      <c r="H403" s="169">
        <v>0</v>
      </c>
      <c r="I403" s="170">
        <v>0</v>
      </c>
      <c r="J403" s="171">
        <v>0</v>
      </c>
      <c r="K403" s="172">
        <f t="shared" ref="K403:K466" si="15">I403/$I$8%</f>
        <v>0</v>
      </c>
      <c r="L403" s="170">
        <f t="shared" ref="L403:L466" si="16">I403-H403/2</f>
        <v>0</v>
      </c>
    </row>
    <row r="404" spans="1:12" ht="12.95" customHeight="1" x14ac:dyDescent="0.25">
      <c r="A404" s="680"/>
      <c r="B404" s="681"/>
      <c r="C404" s="168"/>
      <c r="D404" s="681"/>
      <c r="E404" s="684" t="s">
        <v>270</v>
      </c>
      <c r="F404" s="685"/>
      <c r="G404" s="169">
        <v>2712</v>
      </c>
      <c r="H404" s="169">
        <v>0</v>
      </c>
      <c r="I404" s="170">
        <v>0</v>
      </c>
      <c r="J404" s="171">
        <v>0</v>
      </c>
      <c r="K404" s="172">
        <f t="shared" si="15"/>
        <v>0</v>
      </c>
      <c r="L404" s="170">
        <f t="shared" si="16"/>
        <v>0</v>
      </c>
    </row>
    <row r="405" spans="1:12" ht="12.95" customHeight="1" x14ac:dyDescent="0.25">
      <c r="A405" s="680"/>
      <c r="B405" s="681"/>
      <c r="C405" s="168"/>
      <c r="D405" s="681"/>
      <c r="E405" s="684" t="s">
        <v>315</v>
      </c>
      <c r="F405" s="685"/>
      <c r="G405" s="169">
        <v>1000</v>
      </c>
      <c r="H405" s="169">
        <v>1000</v>
      </c>
      <c r="I405" s="170">
        <v>230</v>
      </c>
      <c r="J405" s="171">
        <v>22.99</v>
      </c>
      <c r="K405" s="172">
        <f t="shared" si="15"/>
        <v>8.1408782636297814E-5</v>
      </c>
      <c r="L405" s="170">
        <f t="shared" si="16"/>
        <v>-270</v>
      </c>
    </row>
    <row r="406" spans="1:12" ht="12.95" customHeight="1" x14ac:dyDescent="0.25">
      <c r="A406" s="680"/>
      <c r="B406" s="681"/>
      <c r="C406" s="168"/>
      <c r="D406" s="681"/>
      <c r="E406" s="684" t="s">
        <v>230</v>
      </c>
      <c r="F406" s="685"/>
      <c r="G406" s="169">
        <v>5000</v>
      </c>
      <c r="H406" s="169">
        <v>5000</v>
      </c>
      <c r="I406" s="170">
        <v>0</v>
      </c>
      <c r="J406" s="171">
        <v>0</v>
      </c>
      <c r="K406" s="172">
        <f t="shared" si="15"/>
        <v>0</v>
      </c>
      <c r="L406" s="170">
        <f t="shared" si="16"/>
        <v>-2500</v>
      </c>
    </row>
    <row r="407" spans="1:12" ht="12.95" customHeight="1" x14ac:dyDescent="0.25">
      <c r="A407" s="680"/>
      <c r="B407" s="681"/>
      <c r="C407" s="168"/>
      <c r="D407" s="681"/>
      <c r="E407" s="684" t="s">
        <v>231</v>
      </c>
      <c r="F407" s="685"/>
      <c r="G407" s="169">
        <v>5200</v>
      </c>
      <c r="H407" s="169">
        <v>1900</v>
      </c>
      <c r="I407" s="170">
        <v>521</v>
      </c>
      <c r="J407" s="171">
        <v>27.42</v>
      </c>
      <c r="K407" s="172">
        <f t="shared" si="15"/>
        <v>1.8440859023265721E-4</v>
      </c>
      <c r="L407" s="170">
        <f t="shared" si="16"/>
        <v>-429</v>
      </c>
    </row>
    <row r="408" spans="1:12" ht="12.95" customHeight="1" x14ac:dyDescent="0.25">
      <c r="A408" s="680"/>
      <c r="B408" s="681"/>
      <c r="C408" s="168"/>
      <c r="D408" s="681"/>
      <c r="E408" s="684" t="s">
        <v>232</v>
      </c>
      <c r="F408" s="685"/>
      <c r="G408" s="169">
        <v>165148</v>
      </c>
      <c r="H408" s="169">
        <v>118148</v>
      </c>
      <c r="I408" s="170">
        <v>72886</v>
      </c>
      <c r="J408" s="171">
        <v>61.69</v>
      </c>
      <c r="K408" s="172">
        <f t="shared" si="15"/>
        <v>2.5798089266213922E-2</v>
      </c>
      <c r="L408" s="170">
        <f t="shared" si="16"/>
        <v>13812</v>
      </c>
    </row>
    <row r="409" spans="1:12" ht="12.95" customHeight="1" x14ac:dyDescent="0.25">
      <c r="A409" s="680"/>
      <c r="B409" s="681"/>
      <c r="C409" s="168"/>
      <c r="D409" s="681"/>
      <c r="E409" s="684" t="s">
        <v>301</v>
      </c>
      <c r="F409" s="685"/>
      <c r="G409" s="169">
        <v>89383</v>
      </c>
      <c r="H409" s="169">
        <v>87601</v>
      </c>
      <c r="I409" s="170">
        <v>2844</v>
      </c>
      <c r="J409" s="171">
        <v>3.25</v>
      </c>
      <c r="K409" s="172">
        <f t="shared" si="15"/>
        <v>1.0066372948592652E-3</v>
      </c>
      <c r="L409" s="170">
        <f t="shared" si="16"/>
        <v>-40956.5</v>
      </c>
    </row>
    <row r="410" spans="1:12" ht="12.95" customHeight="1" x14ac:dyDescent="0.25">
      <c r="A410" s="680"/>
      <c r="B410" s="681"/>
      <c r="C410" s="168"/>
      <c r="D410" s="681"/>
      <c r="E410" s="684" t="s">
        <v>272</v>
      </c>
      <c r="F410" s="685"/>
      <c r="G410" s="169">
        <v>15774</v>
      </c>
      <c r="H410" s="169">
        <v>15459</v>
      </c>
      <c r="I410" s="170">
        <v>502</v>
      </c>
      <c r="J410" s="171">
        <v>3.25</v>
      </c>
      <c r="K410" s="172">
        <f t="shared" si="15"/>
        <v>1.7768351688444129E-4</v>
      </c>
      <c r="L410" s="170">
        <f t="shared" si="16"/>
        <v>-7227.5</v>
      </c>
    </row>
    <row r="411" spans="1:12" ht="12.95" customHeight="1" x14ac:dyDescent="0.25">
      <c r="A411" s="680"/>
      <c r="B411" s="681"/>
      <c r="C411" s="168"/>
      <c r="D411" s="681"/>
      <c r="E411" s="684" t="s">
        <v>233</v>
      </c>
      <c r="F411" s="685"/>
      <c r="G411" s="169">
        <v>10004</v>
      </c>
      <c r="H411" s="169">
        <v>10004</v>
      </c>
      <c r="I411" s="170">
        <v>2336</v>
      </c>
      <c r="J411" s="171">
        <v>23.35</v>
      </c>
      <c r="K411" s="172">
        <f t="shared" si="15"/>
        <v>8.2683007060170295E-4</v>
      </c>
      <c r="L411" s="170">
        <f t="shared" si="16"/>
        <v>-2666</v>
      </c>
    </row>
    <row r="412" spans="1:12" ht="12.95" customHeight="1" x14ac:dyDescent="0.25">
      <c r="A412" s="173" t="s">
        <v>0</v>
      </c>
      <c r="B412" s="94"/>
      <c r="C412" s="94"/>
      <c r="D412" s="214"/>
      <c r="E412" s="684" t="s">
        <v>332</v>
      </c>
      <c r="F412" s="685"/>
      <c r="G412" s="169">
        <v>677</v>
      </c>
      <c r="H412" s="169">
        <v>0</v>
      </c>
      <c r="I412" s="170">
        <v>0</v>
      </c>
      <c r="J412" s="171">
        <v>0</v>
      </c>
      <c r="K412" s="172">
        <f t="shared" si="15"/>
        <v>0</v>
      </c>
      <c r="L412" s="170">
        <f t="shared" si="16"/>
        <v>0</v>
      </c>
    </row>
    <row r="413" spans="1:12" ht="12.95" customHeight="1" x14ac:dyDescent="0.25">
      <c r="A413" s="173"/>
      <c r="B413" s="94"/>
      <c r="C413" s="94"/>
      <c r="D413" s="214"/>
      <c r="E413" s="684" t="s">
        <v>333</v>
      </c>
      <c r="F413" s="685"/>
      <c r="G413" s="169">
        <v>119</v>
      </c>
      <c r="H413" s="169">
        <v>0</v>
      </c>
      <c r="I413" s="170">
        <v>0</v>
      </c>
      <c r="J413" s="171">
        <v>0</v>
      </c>
      <c r="K413" s="172">
        <f t="shared" si="15"/>
        <v>0</v>
      </c>
      <c r="L413" s="170">
        <f t="shared" si="16"/>
        <v>0</v>
      </c>
    </row>
    <row r="414" spans="1:12" ht="31.5" customHeight="1" x14ac:dyDescent="0.25">
      <c r="A414" s="213"/>
      <c r="B414" s="218"/>
      <c r="C414" s="218"/>
      <c r="D414" s="219"/>
      <c r="E414" s="684" t="s">
        <v>234</v>
      </c>
      <c r="F414" s="685"/>
      <c r="G414" s="169">
        <v>5865</v>
      </c>
      <c r="H414" s="169">
        <v>5865</v>
      </c>
      <c r="I414" s="170">
        <v>1785</v>
      </c>
      <c r="J414" s="171">
        <v>30.44</v>
      </c>
      <c r="K414" s="172">
        <f t="shared" si="15"/>
        <v>6.3180294350344171E-4</v>
      </c>
      <c r="L414" s="170">
        <f t="shared" si="16"/>
        <v>-1147.5</v>
      </c>
    </row>
    <row r="415" spans="1:12" ht="31.5" customHeight="1" x14ac:dyDescent="0.25">
      <c r="A415" s="173"/>
      <c r="B415" s="94"/>
      <c r="C415" s="94"/>
      <c r="D415" s="214"/>
      <c r="E415" s="684" t="s">
        <v>311</v>
      </c>
      <c r="F415" s="685"/>
      <c r="G415" s="169">
        <v>455</v>
      </c>
      <c r="H415" s="169">
        <v>0</v>
      </c>
      <c r="I415" s="170">
        <v>0</v>
      </c>
      <c r="J415" s="171">
        <v>0</v>
      </c>
      <c r="K415" s="172">
        <f t="shared" si="15"/>
        <v>0</v>
      </c>
      <c r="L415" s="170">
        <f t="shared" si="16"/>
        <v>0</v>
      </c>
    </row>
    <row r="416" spans="1:12" ht="31.5" customHeight="1" x14ac:dyDescent="0.25">
      <c r="A416" s="173"/>
      <c r="B416" s="94"/>
      <c r="C416" s="94"/>
      <c r="D416" s="214"/>
      <c r="E416" s="684" t="s">
        <v>312</v>
      </c>
      <c r="F416" s="685"/>
      <c r="G416" s="169">
        <v>80</v>
      </c>
      <c r="H416" s="169">
        <v>0</v>
      </c>
      <c r="I416" s="170">
        <v>0</v>
      </c>
      <c r="J416" s="171">
        <v>0</v>
      </c>
      <c r="K416" s="172">
        <f t="shared" si="15"/>
        <v>0</v>
      </c>
      <c r="L416" s="170">
        <f t="shared" si="16"/>
        <v>0</v>
      </c>
    </row>
    <row r="417" spans="1:12" ht="31.5" customHeight="1" x14ac:dyDescent="0.25">
      <c r="A417" s="173"/>
      <c r="B417" s="94"/>
      <c r="C417" s="94"/>
      <c r="D417" s="214"/>
      <c r="E417" s="684" t="s">
        <v>235</v>
      </c>
      <c r="F417" s="685"/>
      <c r="G417" s="169">
        <v>5474</v>
      </c>
      <c r="H417" s="169">
        <v>5474</v>
      </c>
      <c r="I417" s="170">
        <v>2449</v>
      </c>
      <c r="J417" s="171">
        <v>44.74</v>
      </c>
      <c r="K417" s="172">
        <f t="shared" si="15"/>
        <v>8.6682655946214492E-4</v>
      </c>
      <c r="L417" s="170">
        <f t="shared" si="16"/>
        <v>-288</v>
      </c>
    </row>
    <row r="418" spans="1:12" ht="31.5" customHeight="1" x14ac:dyDescent="0.25">
      <c r="A418" s="173"/>
      <c r="B418" s="94"/>
      <c r="C418" s="94"/>
      <c r="D418" s="214"/>
      <c r="E418" s="684" t="s">
        <v>334</v>
      </c>
      <c r="F418" s="685"/>
      <c r="G418" s="169">
        <v>447</v>
      </c>
      <c r="H418" s="169">
        <v>0</v>
      </c>
      <c r="I418" s="170">
        <v>0</v>
      </c>
      <c r="J418" s="171">
        <v>0</v>
      </c>
      <c r="K418" s="172">
        <f t="shared" si="15"/>
        <v>0</v>
      </c>
      <c r="L418" s="170">
        <f t="shared" si="16"/>
        <v>0</v>
      </c>
    </row>
    <row r="419" spans="1:12" ht="31.5" customHeight="1" x14ac:dyDescent="0.25">
      <c r="A419" s="173"/>
      <c r="B419" s="94"/>
      <c r="C419" s="94"/>
      <c r="D419" s="214"/>
      <c r="E419" s="684" t="s">
        <v>335</v>
      </c>
      <c r="F419" s="685"/>
      <c r="G419" s="169">
        <v>79</v>
      </c>
      <c r="H419" s="169">
        <v>0</v>
      </c>
      <c r="I419" s="170">
        <v>0</v>
      </c>
      <c r="J419" s="171">
        <v>0</v>
      </c>
      <c r="K419" s="172">
        <f t="shared" si="15"/>
        <v>0</v>
      </c>
      <c r="L419" s="170">
        <f t="shared" si="16"/>
        <v>0</v>
      </c>
    </row>
    <row r="420" spans="1:12" ht="12.95" customHeight="1" x14ac:dyDescent="0.25">
      <c r="A420" s="173"/>
      <c r="B420" s="94"/>
      <c r="C420" s="94"/>
      <c r="D420" s="214"/>
      <c r="E420" s="684" t="s">
        <v>236</v>
      </c>
      <c r="F420" s="685"/>
      <c r="G420" s="169">
        <v>23185</v>
      </c>
      <c r="H420" s="169">
        <v>23185</v>
      </c>
      <c r="I420" s="170">
        <v>3774</v>
      </c>
      <c r="J420" s="171">
        <v>16.28</v>
      </c>
      <c r="K420" s="172">
        <f t="shared" si="15"/>
        <v>1.3358119376929911E-3</v>
      </c>
      <c r="L420" s="170">
        <f t="shared" si="16"/>
        <v>-7818.5</v>
      </c>
    </row>
    <row r="421" spans="1:12" ht="12.95" customHeight="1" x14ac:dyDescent="0.25">
      <c r="A421" s="173"/>
      <c r="B421" s="94"/>
      <c r="C421" s="94"/>
      <c r="D421" s="214"/>
      <c r="E421" s="684" t="s">
        <v>328</v>
      </c>
      <c r="F421" s="685"/>
      <c r="G421" s="169">
        <v>3923</v>
      </c>
      <c r="H421" s="169">
        <v>20105</v>
      </c>
      <c r="I421" s="170">
        <v>1621</v>
      </c>
      <c r="J421" s="171">
        <v>8.06</v>
      </c>
      <c r="K421" s="172">
        <f t="shared" si="15"/>
        <v>5.7375494197147282E-4</v>
      </c>
      <c r="L421" s="170">
        <f t="shared" si="16"/>
        <v>-8431.5</v>
      </c>
    </row>
    <row r="422" spans="1:12" ht="12.95" customHeight="1" x14ac:dyDescent="0.25">
      <c r="A422" s="173"/>
      <c r="B422" s="94"/>
      <c r="C422" s="94"/>
      <c r="D422" s="214"/>
      <c r="E422" s="684" t="s">
        <v>329</v>
      </c>
      <c r="F422" s="685"/>
      <c r="G422" s="169">
        <v>692</v>
      </c>
      <c r="H422" s="169">
        <v>3548</v>
      </c>
      <c r="I422" s="170">
        <v>286</v>
      </c>
      <c r="J422" s="171">
        <v>8.06</v>
      </c>
      <c r="K422" s="172">
        <f t="shared" si="15"/>
        <v>1.0123005145209206E-4</v>
      </c>
      <c r="L422" s="170">
        <f t="shared" si="16"/>
        <v>-1488</v>
      </c>
    </row>
    <row r="423" spans="1:12" ht="12.95" customHeight="1" x14ac:dyDescent="0.25">
      <c r="A423" s="173"/>
      <c r="B423" s="94"/>
      <c r="C423" s="94"/>
      <c r="D423" s="214"/>
      <c r="E423" s="684" t="s">
        <v>273</v>
      </c>
      <c r="F423" s="685"/>
      <c r="G423" s="169">
        <v>10962</v>
      </c>
      <c r="H423" s="169">
        <v>5362</v>
      </c>
      <c r="I423" s="170">
        <v>0</v>
      </c>
      <c r="J423" s="171">
        <v>0</v>
      </c>
      <c r="K423" s="172">
        <f t="shared" si="15"/>
        <v>0</v>
      </c>
      <c r="L423" s="170">
        <f t="shared" si="16"/>
        <v>-2681</v>
      </c>
    </row>
    <row r="424" spans="1:12" ht="12.95" customHeight="1" x14ac:dyDescent="0.25">
      <c r="A424" s="173"/>
      <c r="B424" s="94"/>
      <c r="C424" s="94"/>
      <c r="D424" s="214"/>
      <c r="E424" s="684" t="s">
        <v>302</v>
      </c>
      <c r="F424" s="685"/>
      <c r="G424" s="169">
        <v>16182</v>
      </c>
      <c r="H424" s="169">
        <v>0</v>
      </c>
      <c r="I424" s="170">
        <v>0</v>
      </c>
      <c r="J424" s="171">
        <v>0</v>
      </c>
      <c r="K424" s="172">
        <f t="shared" si="15"/>
        <v>0</v>
      </c>
      <c r="L424" s="170">
        <f t="shared" si="16"/>
        <v>0</v>
      </c>
    </row>
    <row r="425" spans="1:12" ht="12.95" customHeight="1" x14ac:dyDescent="0.25">
      <c r="A425" s="173"/>
      <c r="B425" s="94"/>
      <c r="C425" s="94"/>
      <c r="D425" s="214"/>
      <c r="E425" s="684" t="s">
        <v>275</v>
      </c>
      <c r="F425" s="685"/>
      <c r="G425" s="169">
        <v>2856</v>
      </c>
      <c r="H425" s="169">
        <v>0</v>
      </c>
      <c r="I425" s="170">
        <v>0</v>
      </c>
      <c r="J425" s="171">
        <v>0</v>
      </c>
      <c r="K425" s="172">
        <f t="shared" si="15"/>
        <v>0</v>
      </c>
      <c r="L425" s="170">
        <f t="shared" si="16"/>
        <v>0</v>
      </c>
    </row>
    <row r="426" spans="1:12" ht="29.25" customHeight="1" x14ac:dyDescent="0.25">
      <c r="A426" s="173"/>
      <c r="B426" s="94"/>
      <c r="C426" s="94"/>
      <c r="D426" s="214"/>
      <c r="E426" s="684" t="s">
        <v>237</v>
      </c>
      <c r="F426" s="685"/>
      <c r="G426" s="169">
        <v>141454</v>
      </c>
      <c r="H426" s="169">
        <v>141454</v>
      </c>
      <c r="I426" s="170">
        <v>75593</v>
      </c>
      <c r="J426" s="171">
        <v>53.44</v>
      </c>
      <c r="K426" s="172">
        <f t="shared" si="15"/>
        <v>2.675623524272026E-2</v>
      </c>
      <c r="L426" s="170">
        <f t="shared" si="16"/>
        <v>4866</v>
      </c>
    </row>
    <row r="427" spans="1:12" ht="29.25" customHeight="1" x14ac:dyDescent="0.25">
      <c r="A427" s="173"/>
      <c r="B427" s="94"/>
      <c r="C427" s="94"/>
      <c r="D427" s="214"/>
      <c r="E427" s="684" t="s">
        <v>336</v>
      </c>
      <c r="F427" s="685"/>
      <c r="G427" s="169">
        <v>13214</v>
      </c>
      <c r="H427" s="169">
        <v>0</v>
      </c>
      <c r="I427" s="170">
        <v>0</v>
      </c>
      <c r="J427" s="171">
        <v>0</v>
      </c>
      <c r="K427" s="172">
        <f t="shared" si="15"/>
        <v>0</v>
      </c>
      <c r="L427" s="170">
        <f t="shared" si="16"/>
        <v>0</v>
      </c>
    </row>
    <row r="428" spans="1:12" ht="29.25" customHeight="1" x14ac:dyDescent="0.25">
      <c r="A428" s="173"/>
      <c r="B428" s="94"/>
      <c r="C428" s="94"/>
      <c r="D428" s="214"/>
      <c r="E428" s="684" t="s">
        <v>277</v>
      </c>
      <c r="F428" s="685"/>
      <c r="G428" s="169">
        <v>2332</v>
      </c>
      <c r="H428" s="169">
        <v>0</v>
      </c>
      <c r="I428" s="170">
        <v>0</v>
      </c>
      <c r="J428" s="171">
        <v>0</v>
      </c>
      <c r="K428" s="172">
        <f t="shared" si="15"/>
        <v>0</v>
      </c>
      <c r="L428" s="170">
        <f t="shared" si="16"/>
        <v>0</v>
      </c>
    </row>
    <row r="429" spans="1:12" ht="12.95" customHeight="1" x14ac:dyDescent="0.25">
      <c r="A429" s="173"/>
      <c r="B429" s="94"/>
      <c r="C429" s="94"/>
      <c r="D429" s="214"/>
      <c r="E429" s="684" t="s">
        <v>238</v>
      </c>
      <c r="F429" s="685"/>
      <c r="G429" s="169">
        <v>20000</v>
      </c>
      <c r="H429" s="169">
        <v>20000</v>
      </c>
      <c r="I429" s="170">
        <v>9286</v>
      </c>
      <c r="J429" s="171">
        <v>46.43</v>
      </c>
      <c r="K429" s="172">
        <f t="shared" si="15"/>
        <v>3.2867911111333107E-3</v>
      </c>
      <c r="L429" s="170">
        <f t="shared" si="16"/>
        <v>-714</v>
      </c>
    </row>
    <row r="430" spans="1:12" ht="12.95" customHeight="1" x14ac:dyDescent="0.25">
      <c r="A430" s="173"/>
      <c r="B430" s="94"/>
      <c r="C430" s="94"/>
      <c r="D430" s="214"/>
      <c r="E430" s="684" t="s">
        <v>303</v>
      </c>
      <c r="F430" s="685"/>
      <c r="G430" s="169">
        <v>0</v>
      </c>
      <c r="H430" s="169">
        <v>15367</v>
      </c>
      <c r="I430" s="170">
        <v>-531</v>
      </c>
      <c r="J430" s="171">
        <v>3.45</v>
      </c>
      <c r="K430" s="172">
        <f t="shared" si="15"/>
        <v>-1.879481025211919E-4</v>
      </c>
      <c r="L430" s="170">
        <f t="shared" si="16"/>
        <v>-8214.5</v>
      </c>
    </row>
    <row r="431" spans="1:12" ht="12.95" customHeight="1" x14ac:dyDescent="0.25">
      <c r="A431" s="173"/>
      <c r="B431" s="94"/>
      <c r="C431" s="94"/>
      <c r="D431" s="214"/>
      <c r="E431" s="684" t="s">
        <v>279</v>
      </c>
      <c r="F431" s="685"/>
      <c r="G431" s="169">
        <v>0</v>
      </c>
      <c r="H431" s="169">
        <v>2712</v>
      </c>
      <c r="I431" s="170">
        <v>-94</v>
      </c>
      <c r="J431" s="171">
        <v>3.45</v>
      </c>
      <c r="K431" s="172">
        <f t="shared" si="15"/>
        <v>-3.327141551222606E-5</v>
      </c>
      <c r="L431" s="170">
        <f t="shared" si="16"/>
        <v>-1450</v>
      </c>
    </row>
    <row r="432" spans="1:12" ht="12.95" customHeight="1" x14ac:dyDescent="0.25">
      <c r="A432" s="173"/>
      <c r="B432" s="94"/>
      <c r="C432" s="94"/>
      <c r="D432" s="214"/>
      <c r="E432" s="684" t="s">
        <v>239</v>
      </c>
      <c r="F432" s="685"/>
      <c r="G432" s="169">
        <v>22443</v>
      </c>
      <c r="H432" s="169">
        <v>22443</v>
      </c>
      <c r="I432" s="170">
        <v>7437</v>
      </c>
      <c r="J432" s="171">
        <v>33.14</v>
      </c>
      <c r="K432" s="172">
        <f t="shared" si="15"/>
        <v>2.632335288983247E-3</v>
      </c>
      <c r="L432" s="170">
        <f t="shared" si="16"/>
        <v>-3784.5</v>
      </c>
    </row>
    <row r="433" spans="1:12" ht="12.95" customHeight="1" x14ac:dyDescent="0.25">
      <c r="A433" s="173"/>
      <c r="B433" s="94"/>
      <c r="C433" s="94"/>
      <c r="D433" s="214"/>
      <c r="E433" s="684" t="s">
        <v>304</v>
      </c>
      <c r="F433" s="685"/>
      <c r="G433" s="169">
        <v>51014</v>
      </c>
      <c r="H433" s="169">
        <v>51014</v>
      </c>
      <c r="I433" s="170">
        <v>9731</v>
      </c>
      <c r="J433" s="171">
        <v>19.07</v>
      </c>
      <c r="K433" s="172">
        <f t="shared" si="15"/>
        <v>3.4442994079731041E-3</v>
      </c>
      <c r="L433" s="170">
        <f t="shared" si="16"/>
        <v>-15776</v>
      </c>
    </row>
    <row r="434" spans="1:12" ht="12.95" customHeight="1" x14ac:dyDescent="0.25">
      <c r="A434" s="173"/>
      <c r="B434" s="94"/>
      <c r="C434" s="94"/>
      <c r="D434" s="214"/>
      <c r="E434" s="684" t="s">
        <v>281</v>
      </c>
      <c r="F434" s="685"/>
      <c r="G434" s="169">
        <v>9003</v>
      </c>
      <c r="H434" s="169">
        <v>9003</v>
      </c>
      <c r="I434" s="170">
        <v>1717</v>
      </c>
      <c r="J434" s="171">
        <v>19.07</v>
      </c>
      <c r="K434" s="172">
        <f t="shared" si="15"/>
        <v>6.0773425994140582E-4</v>
      </c>
      <c r="L434" s="170">
        <f t="shared" si="16"/>
        <v>-2784.5</v>
      </c>
    </row>
    <row r="435" spans="1:12" ht="12.95" customHeight="1" x14ac:dyDescent="0.25">
      <c r="A435" s="173"/>
      <c r="B435" s="94"/>
      <c r="C435" s="94"/>
      <c r="D435" s="214"/>
      <c r="E435" s="684" t="s">
        <v>240</v>
      </c>
      <c r="F435" s="685"/>
      <c r="G435" s="169">
        <v>3000</v>
      </c>
      <c r="H435" s="169">
        <v>3600</v>
      </c>
      <c r="I435" s="170">
        <v>2960</v>
      </c>
      <c r="J435" s="171">
        <v>82.23</v>
      </c>
      <c r="K435" s="172">
        <f t="shared" si="15"/>
        <v>1.0476956374062675E-3</v>
      </c>
      <c r="L435" s="170">
        <f t="shared" si="16"/>
        <v>1160</v>
      </c>
    </row>
    <row r="436" spans="1:12" ht="12.95" customHeight="1" x14ac:dyDescent="0.25">
      <c r="A436" s="173"/>
      <c r="B436" s="94"/>
      <c r="C436" s="94"/>
      <c r="D436" s="214"/>
      <c r="E436" s="684" t="s">
        <v>241</v>
      </c>
      <c r="F436" s="685"/>
      <c r="G436" s="169">
        <v>30400</v>
      </c>
      <c r="H436" s="169">
        <v>30400</v>
      </c>
      <c r="I436" s="170">
        <v>22800</v>
      </c>
      <c r="J436" s="171">
        <v>75</v>
      </c>
      <c r="K436" s="172">
        <f t="shared" si="15"/>
        <v>8.070088017859087E-3</v>
      </c>
      <c r="L436" s="170">
        <f t="shared" si="16"/>
        <v>7600</v>
      </c>
    </row>
    <row r="437" spans="1:12" ht="12.95" customHeight="1" x14ac:dyDescent="0.25">
      <c r="A437" s="173"/>
      <c r="B437" s="94"/>
      <c r="C437" s="94"/>
      <c r="D437" s="214"/>
      <c r="E437" s="684" t="s">
        <v>243</v>
      </c>
      <c r="F437" s="685"/>
      <c r="G437" s="169">
        <v>0</v>
      </c>
      <c r="H437" s="169">
        <v>0</v>
      </c>
      <c r="I437" s="170">
        <v>0</v>
      </c>
      <c r="J437" s="171">
        <v>0</v>
      </c>
      <c r="K437" s="172">
        <f t="shared" si="15"/>
        <v>0</v>
      </c>
      <c r="L437" s="170">
        <f t="shared" si="16"/>
        <v>0</v>
      </c>
    </row>
    <row r="438" spans="1:12" ht="12.95" customHeight="1" x14ac:dyDescent="0.25">
      <c r="A438" s="173"/>
      <c r="B438" s="94"/>
      <c r="C438" s="94"/>
      <c r="D438" s="214"/>
      <c r="E438" s="684" t="s">
        <v>337</v>
      </c>
      <c r="F438" s="685"/>
      <c r="G438" s="169">
        <v>0</v>
      </c>
      <c r="H438" s="169">
        <v>60300</v>
      </c>
      <c r="I438" s="170">
        <v>60257</v>
      </c>
      <c r="J438" s="171">
        <v>99.93</v>
      </c>
      <c r="K438" s="172">
        <f t="shared" si="15"/>
        <v>2.1328039197023464E-2</v>
      </c>
      <c r="L438" s="170">
        <f t="shared" si="16"/>
        <v>30107</v>
      </c>
    </row>
    <row r="439" spans="1:12" ht="12.95" customHeight="1" x14ac:dyDescent="0.25">
      <c r="A439" s="173"/>
      <c r="B439" s="94"/>
      <c r="C439" s="94"/>
      <c r="D439" s="214"/>
      <c r="E439" s="684" t="s">
        <v>286</v>
      </c>
      <c r="F439" s="685"/>
      <c r="G439" s="169">
        <v>700</v>
      </c>
      <c r="H439" s="169">
        <v>700</v>
      </c>
      <c r="I439" s="170">
        <v>6</v>
      </c>
      <c r="J439" s="171">
        <v>0.89</v>
      </c>
      <c r="K439" s="172">
        <f t="shared" si="15"/>
        <v>2.1237073731208124E-6</v>
      </c>
      <c r="L439" s="170">
        <f t="shared" si="16"/>
        <v>-344</v>
      </c>
    </row>
    <row r="440" spans="1:12" ht="12.95" customHeight="1" x14ac:dyDescent="0.25">
      <c r="A440" s="173"/>
      <c r="B440" s="94"/>
      <c r="C440" s="94"/>
      <c r="D440" s="214"/>
      <c r="E440" s="684" t="s">
        <v>246</v>
      </c>
      <c r="F440" s="685"/>
      <c r="G440" s="169">
        <v>5000</v>
      </c>
      <c r="H440" s="169">
        <v>5000</v>
      </c>
      <c r="I440" s="170">
        <v>1754</v>
      </c>
      <c r="J440" s="171">
        <v>35.07</v>
      </c>
      <c r="K440" s="172">
        <f t="shared" si="15"/>
        <v>6.2083045540898413E-4</v>
      </c>
      <c r="L440" s="170">
        <f t="shared" si="16"/>
        <v>-746</v>
      </c>
    </row>
    <row r="441" spans="1:12" ht="12.95" customHeight="1" x14ac:dyDescent="0.25">
      <c r="A441" s="680" t="s">
        <v>0</v>
      </c>
      <c r="B441" s="686" t="s">
        <v>338</v>
      </c>
      <c r="C441" s="687"/>
      <c r="D441" s="687"/>
      <c r="E441" s="687"/>
      <c r="F441" s="687"/>
      <c r="G441" s="159">
        <v>149988</v>
      </c>
      <c r="H441" s="159">
        <v>149988</v>
      </c>
      <c r="I441" s="160">
        <v>30315</v>
      </c>
      <c r="J441" s="161">
        <v>20.21</v>
      </c>
      <c r="K441" s="162">
        <f t="shared" si="15"/>
        <v>1.0730031502692904E-2</v>
      </c>
      <c r="L441" s="160">
        <f t="shared" si="16"/>
        <v>-44679</v>
      </c>
    </row>
    <row r="442" spans="1:12" s="175" customFormat="1" ht="12.95" customHeight="1" x14ac:dyDescent="0.25">
      <c r="A442" s="680"/>
      <c r="B442" s="688" t="s">
        <v>0</v>
      </c>
      <c r="C442" s="174"/>
      <c r="D442" s="690" t="s">
        <v>220</v>
      </c>
      <c r="E442" s="691"/>
      <c r="F442" s="691"/>
      <c r="G442" s="164">
        <v>149988</v>
      </c>
      <c r="H442" s="164">
        <v>149988</v>
      </c>
      <c r="I442" s="165">
        <v>30315</v>
      </c>
      <c r="J442" s="166">
        <v>20.21</v>
      </c>
      <c r="K442" s="167">
        <f t="shared" si="15"/>
        <v>1.0730031502692904E-2</v>
      </c>
      <c r="L442" s="165">
        <f t="shared" si="16"/>
        <v>-44679</v>
      </c>
    </row>
    <row r="443" spans="1:12" ht="12.95" customHeight="1" x14ac:dyDescent="0.25">
      <c r="A443" s="680"/>
      <c r="B443" s="681"/>
      <c r="C443" s="168"/>
      <c r="D443" s="681" t="s">
        <v>0</v>
      </c>
      <c r="E443" s="684" t="s">
        <v>256</v>
      </c>
      <c r="F443" s="685"/>
      <c r="G443" s="169">
        <v>22616</v>
      </c>
      <c r="H443" s="169">
        <v>22616</v>
      </c>
      <c r="I443" s="170">
        <v>6651</v>
      </c>
      <c r="J443" s="171">
        <v>29.41</v>
      </c>
      <c r="K443" s="172">
        <f t="shared" si="15"/>
        <v>2.3541296231044204E-3</v>
      </c>
      <c r="L443" s="170">
        <f t="shared" si="16"/>
        <v>-4657</v>
      </c>
    </row>
    <row r="444" spans="1:12" ht="12.95" customHeight="1" x14ac:dyDescent="0.25">
      <c r="A444" s="680"/>
      <c r="B444" s="681"/>
      <c r="C444" s="168"/>
      <c r="D444" s="681"/>
      <c r="E444" s="684" t="s">
        <v>227</v>
      </c>
      <c r="F444" s="685"/>
      <c r="G444" s="169">
        <v>23662</v>
      </c>
      <c r="H444" s="169">
        <v>23662</v>
      </c>
      <c r="I444" s="170">
        <v>0</v>
      </c>
      <c r="J444" s="171">
        <v>0</v>
      </c>
      <c r="K444" s="172">
        <f t="shared" si="15"/>
        <v>0</v>
      </c>
      <c r="L444" s="170">
        <f t="shared" si="16"/>
        <v>-11831</v>
      </c>
    </row>
    <row r="445" spans="1:12" ht="12.95" customHeight="1" x14ac:dyDescent="0.25">
      <c r="A445" s="680"/>
      <c r="B445" s="681"/>
      <c r="C445" s="168"/>
      <c r="D445" s="681"/>
      <c r="E445" s="684" t="s">
        <v>228</v>
      </c>
      <c r="F445" s="685"/>
      <c r="G445" s="169">
        <v>212</v>
      </c>
      <c r="H445" s="169">
        <v>212</v>
      </c>
      <c r="I445" s="170">
        <v>0</v>
      </c>
      <c r="J445" s="171">
        <v>0</v>
      </c>
      <c r="K445" s="172">
        <f t="shared" si="15"/>
        <v>0</v>
      </c>
      <c r="L445" s="170">
        <f t="shared" si="16"/>
        <v>-106</v>
      </c>
    </row>
    <row r="446" spans="1:12" ht="12.95" customHeight="1" x14ac:dyDescent="0.25">
      <c r="A446" s="680"/>
      <c r="B446" s="681"/>
      <c r="C446" s="168"/>
      <c r="D446" s="681"/>
      <c r="E446" s="684" t="s">
        <v>315</v>
      </c>
      <c r="F446" s="685"/>
      <c r="G446" s="169">
        <v>317</v>
      </c>
      <c r="H446" s="169">
        <v>817</v>
      </c>
      <c r="I446" s="170">
        <v>224</v>
      </c>
      <c r="J446" s="171">
        <v>27.39</v>
      </c>
      <c r="K446" s="172">
        <f t="shared" si="15"/>
        <v>7.9285075263176995E-5</v>
      </c>
      <c r="L446" s="170">
        <f t="shared" si="16"/>
        <v>-184.5</v>
      </c>
    </row>
    <row r="447" spans="1:12" ht="12.95" customHeight="1" x14ac:dyDescent="0.25">
      <c r="A447" s="680" t="s">
        <v>0</v>
      </c>
      <c r="B447" s="681"/>
      <c r="C447" s="681"/>
      <c r="D447" s="681"/>
      <c r="E447" s="684" t="s">
        <v>232</v>
      </c>
      <c r="F447" s="685"/>
      <c r="G447" s="169">
        <v>57624</v>
      </c>
      <c r="H447" s="169">
        <v>57124</v>
      </c>
      <c r="I447" s="170">
        <v>1190</v>
      </c>
      <c r="J447" s="171">
        <v>2.08</v>
      </c>
      <c r="K447" s="172">
        <f t="shared" si="15"/>
        <v>4.2120196233562781E-4</v>
      </c>
      <c r="L447" s="170">
        <f t="shared" si="16"/>
        <v>-27372</v>
      </c>
    </row>
    <row r="448" spans="1:12" ht="12.95" customHeight="1" x14ac:dyDescent="0.25">
      <c r="A448" s="680"/>
      <c r="B448" s="681"/>
      <c r="C448" s="681"/>
      <c r="D448" s="681"/>
      <c r="E448" s="684" t="s">
        <v>236</v>
      </c>
      <c r="F448" s="685"/>
      <c r="G448" s="169">
        <v>1057</v>
      </c>
      <c r="H448" s="169">
        <v>1057</v>
      </c>
      <c r="I448" s="170">
        <v>0</v>
      </c>
      <c r="J448" s="171">
        <v>0</v>
      </c>
      <c r="K448" s="172">
        <f t="shared" si="15"/>
        <v>0</v>
      </c>
      <c r="L448" s="170">
        <f t="shared" si="16"/>
        <v>-528.5</v>
      </c>
    </row>
    <row r="449" spans="1:12" ht="12.95" customHeight="1" x14ac:dyDescent="0.25">
      <c r="A449" s="680"/>
      <c r="B449" s="681"/>
      <c r="C449" s="681"/>
      <c r="D449" s="681"/>
      <c r="E449" s="684" t="s">
        <v>240</v>
      </c>
      <c r="F449" s="685"/>
      <c r="G449" s="169">
        <v>44500</v>
      </c>
      <c r="H449" s="169">
        <v>44500</v>
      </c>
      <c r="I449" s="170">
        <v>22250</v>
      </c>
      <c r="J449" s="171">
        <v>50</v>
      </c>
      <c r="K449" s="172">
        <f t="shared" si="15"/>
        <v>7.8754148419896784E-3</v>
      </c>
      <c r="L449" s="170">
        <f t="shared" si="16"/>
        <v>0</v>
      </c>
    </row>
    <row r="450" spans="1:12" ht="12.95" customHeight="1" x14ac:dyDescent="0.25">
      <c r="A450" s="680" t="s">
        <v>0</v>
      </c>
      <c r="B450" s="686" t="s">
        <v>124</v>
      </c>
      <c r="C450" s="687"/>
      <c r="D450" s="687"/>
      <c r="E450" s="687"/>
      <c r="F450" s="687"/>
      <c r="G450" s="159">
        <v>18000</v>
      </c>
      <c r="H450" s="159">
        <v>18000</v>
      </c>
      <c r="I450" s="160">
        <v>0</v>
      </c>
      <c r="J450" s="161">
        <v>0</v>
      </c>
      <c r="K450" s="162">
        <f t="shared" si="15"/>
        <v>0</v>
      </c>
      <c r="L450" s="160">
        <f t="shared" si="16"/>
        <v>-9000</v>
      </c>
    </row>
    <row r="451" spans="1:12" s="175" customFormat="1" ht="12.95" customHeight="1" x14ac:dyDescent="0.25">
      <c r="A451" s="680"/>
      <c r="B451" s="688" t="s">
        <v>0</v>
      </c>
      <c r="C451" s="174"/>
      <c r="D451" s="690" t="s">
        <v>220</v>
      </c>
      <c r="E451" s="691"/>
      <c r="F451" s="691"/>
      <c r="G451" s="164">
        <v>18000</v>
      </c>
      <c r="H451" s="164">
        <v>18000</v>
      </c>
      <c r="I451" s="165">
        <v>0</v>
      </c>
      <c r="J451" s="166">
        <v>0</v>
      </c>
      <c r="K451" s="167">
        <f t="shared" si="15"/>
        <v>0</v>
      </c>
      <c r="L451" s="165">
        <f t="shared" si="16"/>
        <v>-9000</v>
      </c>
    </row>
    <row r="452" spans="1:12" ht="12.95" customHeight="1" x14ac:dyDescent="0.25">
      <c r="A452" s="680"/>
      <c r="B452" s="689"/>
      <c r="C452" s="168"/>
      <c r="D452" s="168" t="s">
        <v>0</v>
      </c>
      <c r="E452" s="684" t="s">
        <v>232</v>
      </c>
      <c r="F452" s="685"/>
      <c r="G452" s="169">
        <v>18000</v>
      </c>
      <c r="H452" s="169">
        <v>18000</v>
      </c>
      <c r="I452" s="170">
        <v>0</v>
      </c>
      <c r="J452" s="171">
        <v>0</v>
      </c>
      <c r="K452" s="172">
        <f t="shared" si="15"/>
        <v>0</v>
      </c>
      <c r="L452" s="170">
        <f t="shared" si="16"/>
        <v>-9000</v>
      </c>
    </row>
    <row r="453" spans="1:12" ht="12.95" customHeight="1" x14ac:dyDescent="0.25">
      <c r="A453" s="680"/>
      <c r="B453" s="686" t="s">
        <v>125</v>
      </c>
      <c r="C453" s="687"/>
      <c r="D453" s="687"/>
      <c r="E453" s="687"/>
      <c r="F453" s="687"/>
      <c r="G453" s="159">
        <v>800000</v>
      </c>
      <c r="H453" s="159">
        <v>800000</v>
      </c>
      <c r="I453" s="160">
        <v>0</v>
      </c>
      <c r="J453" s="161">
        <v>0</v>
      </c>
      <c r="K453" s="162">
        <f t="shared" si="15"/>
        <v>0</v>
      </c>
      <c r="L453" s="160">
        <f t="shared" si="16"/>
        <v>-400000</v>
      </c>
    </row>
    <row r="454" spans="1:12" s="175" customFormat="1" ht="12.95" customHeight="1" x14ac:dyDescent="0.25">
      <c r="A454" s="680"/>
      <c r="B454" s="688" t="s">
        <v>0</v>
      </c>
      <c r="C454" s="174"/>
      <c r="D454" s="690" t="s">
        <v>220</v>
      </c>
      <c r="E454" s="691"/>
      <c r="F454" s="691"/>
      <c r="G454" s="164">
        <v>800000</v>
      </c>
      <c r="H454" s="164">
        <v>800000</v>
      </c>
      <c r="I454" s="165">
        <v>0</v>
      </c>
      <c r="J454" s="166">
        <v>0</v>
      </c>
      <c r="K454" s="167">
        <f t="shared" si="15"/>
        <v>0</v>
      </c>
      <c r="L454" s="165">
        <f t="shared" si="16"/>
        <v>-400000</v>
      </c>
    </row>
    <row r="455" spans="1:12" ht="12.95" customHeight="1" x14ac:dyDescent="0.25">
      <c r="A455" s="680"/>
      <c r="B455" s="681"/>
      <c r="C455" s="168"/>
      <c r="D455" s="681" t="s">
        <v>0</v>
      </c>
      <c r="E455" s="684" t="s">
        <v>232</v>
      </c>
      <c r="F455" s="685"/>
      <c r="G455" s="169">
        <v>800000</v>
      </c>
      <c r="H455" s="169">
        <v>730000</v>
      </c>
      <c r="I455" s="170">
        <v>0</v>
      </c>
      <c r="J455" s="171">
        <v>0</v>
      </c>
      <c r="K455" s="172">
        <f t="shared" si="15"/>
        <v>0</v>
      </c>
      <c r="L455" s="170">
        <f t="shared" si="16"/>
        <v>-365000</v>
      </c>
    </row>
    <row r="456" spans="1:12" ht="12.95" customHeight="1" x14ac:dyDescent="0.25">
      <c r="A456" s="680"/>
      <c r="B456" s="689"/>
      <c r="C456" s="168"/>
      <c r="D456" s="681"/>
      <c r="E456" s="684" t="s">
        <v>273</v>
      </c>
      <c r="F456" s="685"/>
      <c r="G456" s="169">
        <v>0</v>
      </c>
      <c r="H456" s="169">
        <v>70000</v>
      </c>
      <c r="I456" s="170">
        <v>0</v>
      </c>
      <c r="J456" s="171">
        <v>0</v>
      </c>
      <c r="K456" s="172">
        <f t="shared" si="15"/>
        <v>0</v>
      </c>
      <c r="L456" s="170">
        <f t="shared" si="16"/>
        <v>-35000</v>
      </c>
    </row>
    <row r="457" spans="1:12" ht="12.95" customHeight="1" x14ac:dyDescent="0.25">
      <c r="A457" s="680"/>
      <c r="B457" s="686" t="s">
        <v>126</v>
      </c>
      <c r="C457" s="687"/>
      <c r="D457" s="687"/>
      <c r="E457" s="687"/>
      <c r="F457" s="687"/>
      <c r="G457" s="159">
        <v>643480</v>
      </c>
      <c r="H457" s="159">
        <v>583480</v>
      </c>
      <c r="I457" s="160">
        <v>49073</v>
      </c>
      <c r="J457" s="161">
        <v>8.41</v>
      </c>
      <c r="K457" s="162">
        <f t="shared" si="15"/>
        <v>1.736944865352627E-2</v>
      </c>
      <c r="L457" s="160">
        <f t="shared" si="16"/>
        <v>-242667</v>
      </c>
    </row>
    <row r="458" spans="1:12" s="175" customFormat="1" ht="12.95" customHeight="1" x14ac:dyDescent="0.25">
      <c r="A458" s="680"/>
      <c r="B458" s="688" t="s">
        <v>0</v>
      </c>
      <c r="C458" s="174"/>
      <c r="D458" s="690" t="s">
        <v>220</v>
      </c>
      <c r="E458" s="691"/>
      <c r="F458" s="691"/>
      <c r="G458" s="164">
        <v>643480</v>
      </c>
      <c r="H458" s="164">
        <v>583480</v>
      </c>
      <c r="I458" s="165">
        <v>49073</v>
      </c>
      <c r="J458" s="166">
        <v>8.41</v>
      </c>
      <c r="K458" s="167">
        <f t="shared" si="15"/>
        <v>1.736944865352627E-2</v>
      </c>
      <c r="L458" s="165">
        <f t="shared" si="16"/>
        <v>-242667</v>
      </c>
    </row>
    <row r="459" spans="1:12" ht="12.95" customHeight="1" x14ac:dyDescent="0.25">
      <c r="A459" s="680"/>
      <c r="B459" s="681"/>
      <c r="C459" s="168"/>
      <c r="D459" s="681" t="s">
        <v>0</v>
      </c>
      <c r="E459" s="684" t="s">
        <v>256</v>
      </c>
      <c r="F459" s="685"/>
      <c r="G459" s="169">
        <v>0</v>
      </c>
      <c r="H459" s="169">
        <v>16000</v>
      </c>
      <c r="I459" s="170">
        <v>1891</v>
      </c>
      <c r="J459" s="171">
        <v>11.82</v>
      </c>
      <c r="K459" s="172">
        <f t="shared" si="15"/>
        <v>6.6932177376190932E-4</v>
      </c>
      <c r="L459" s="170">
        <f t="shared" si="16"/>
        <v>-6109</v>
      </c>
    </row>
    <row r="460" spans="1:12" ht="12.95" customHeight="1" x14ac:dyDescent="0.25">
      <c r="A460" s="680"/>
      <c r="B460" s="681"/>
      <c r="C460" s="168"/>
      <c r="D460" s="681"/>
      <c r="E460" s="684" t="s">
        <v>224</v>
      </c>
      <c r="F460" s="685"/>
      <c r="G460" s="169">
        <v>0</v>
      </c>
      <c r="H460" s="169">
        <v>9186</v>
      </c>
      <c r="I460" s="170">
        <v>4593</v>
      </c>
      <c r="J460" s="171">
        <v>50</v>
      </c>
      <c r="K460" s="172">
        <f t="shared" si="15"/>
        <v>1.6256979941239819E-3</v>
      </c>
      <c r="L460" s="170">
        <f t="shared" si="16"/>
        <v>0</v>
      </c>
    </row>
    <row r="461" spans="1:12" ht="12.95" customHeight="1" x14ac:dyDescent="0.25">
      <c r="A461" s="680"/>
      <c r="B461" s="681"/>
      <c r="C461" s="168"/>
      <c r="D461" s="681"/>
      <c r="E461" s="684" t="s">
        <v>227</v>
      </c>
      <c r="F461" s="685"/>
      <c r="G461" s="169">
        <v>93000</v>
      </c>
      <c r="H461" s="169">
        <v>121435</v>
      </c>
      <c r="I461" s="170">
        <v>26717</v>
      </c>
      <c r="J461" s="171">
        <v>22</v>
      </c>
      <c r="K461" s="172">
        <f t="shared" si="15"/>
        <v>9.4565149812781239E-3</v>
      </c>
      <c r="L461" s="170">
        <f t="shared" si="16"/>
        <v>-34000.5</v>
      </c>
    </row>
    <row r="462" spans="1:12" ht="12.95" customHeight="1" x14ac:dyDescent="0.25">
      <c r="A462" s="680"/>
      <c r="B462" s="681"/>
      <c r="C462" s="168"/>
      <c r="D462" s="681"/>
      <c r="E462" s="684" t="s">
        <v>232</v>
      </c>
      <c r="F462" s="685"/>
      <c r="G462" s="169">
        <v>529920</v>
      </c>
      <c r="H462" s="169">
        <v>404299</v>
      </c>
      <c r="I462" s="170">
        <v>4150</v>
      </c>
      <c r="J462" s="171">
        <v>1.03</v>
      </c>
      <c r="K462" s="172">
        <f t="shared" si="15"/>
        <v>1.4688975997418953E-3</v>
      </c>
      <c r="L462" s="170">
        <f t="shared" si="16"/>
        <v>-197999.5</v>
      </c>
    </row>
    <row r="463" spans="1:12" ht="12.95" customHeight="1" x14ac:dyDescent="0.25">
      <c r="A463" s="680"/>
      <c r="B463" s="681"/>
      <c r="C463" s="168"/>
      <c r="D463" s="681"/>
      <c r="E463" s="684" t="s">
        <v>236</v>
      </c>
      <c r="F463" s="685"/>
      <c r="G463" s="169">
        <v>10280</v>
      </c>
      <c r="H463" s="169">
        <v>10280</v>
      </c>
      <c r="I463" s="170">
        <v>0</v>
      </c>
      <c r="J463" s="171">
        <v>0</v>
      </c>
      <c r="K463" s="172">
        <f t="shared" si="15"/>
        <v>0</v>
      </c>
      <c r="L463" s="170">
        <f t="shared" si="16"/>
        <v>-5140</v>
      </c>
    </row>
    <row r="464" spans="1:12" ht="12.95" customHeight="1" x14ac:dyDescent="0.25">
      <c r="A464" s="680"/>
      <c r="B464" s="681"/>
      <c r="C464" s="168"/>
      <c r="D464" s="681"/>
      <c r="E464" s="684" t="s">
        <v>273</v>
      </c>
      <c r="F464" s="685"/>
      <c r="G464" s="169">
        <v>10280</v>
      </c>
      <c r="H464" s="169">
        <v>10280</v>
      </c>
      <c r="I464" s="170">
        <v>0</v>
      </c>
      <c r="J464" s="171">
        <v>0</v>
      </c>
      <c r="K464" s="172">
        <f t="shared" si="15"/>
        <v>0</v>
      </c>
      <c r="L464" s="170">
        <f t="shared" si="16"/>
        <v>-5140</v>
      </c>
    </row>
    <row r="465" spans="1:12" ht="12.95" customHeight="1" x14ac:dyDescent="0.25">
      <c r="A465" s="680"/>
      <c r="B465" s="689"/>
      <c r="C465" s="168"/>
      <c r="D465" s="681"/>
      <c r="E465" s="684" t="s">
        <v>246</v>
      </c>
      <c r="F465" s="685"/>
      <c r="G465" s="169">
        <v>0</v>
      </c>
      <c r="H465" s="169">
        <v>12000</v>
      </c>
      <c r="I465" s="170">
        <v>11722</v>
      </c>
      <c r="J465" s="171">
        <v>97.69</v>
      </c>
      <c r="K465" s="172">
        <f t="shared" si="15"/>
        <v>4.1490163046203603E-3</v>
      </c>
      <c r="L465" s="170">
        <f t="shared" si="16"/>
        <v>5722</v>
      </c>
    </row>
    <row r="466" spans="1:12" s="158" customFormat="1" ht="20.25" customHeight="1" x14ac:dyDescent="0.25">
      <c r="A466" s="692" t="s">
        <v>127</v>
      </c>
      <c r="B466" s="693"/>
      <c r="C466" s="693"/>
      <c r="D466" s="693"/>
      <c r="E466" s="693"/>
      <c r="F466" s="693"/>
      <c r="G466" s="154">
        <v>83564779</v>
      </c>
      <c r="H466" s="154">
        <v>83313011</v>
      </c>
      <c r="I466" s="155">
        <v>35915281</v>
      </c>
      <c r="J466" s="156">
        <v>43.11</v>
      </c>
      <c r="K466" s="157">
        <f t="shared" si="15"/>
        <v>12.712257844567636</v>
      </c>
      <c r="L466" s="155">
        <f t="shared" si="16"/>
        <v>-5741224.5</v>
      </c>
    </row>
    <row r="467" spans="1:12" ht="12.95" customHeight="1" x14ac:dyDescent="0.25">
      <c r="A467" s="680" t="s">
        <v>0</v>
      </c>
      <c r="B467" s="686" t="s">
        <v>128</v>
      </c>
      <c r="C467" s="687"/>
      <c r="D467" s="687"/>
      <c r="E467" s="687"/>
      <c r="F467" s="687"/>
      <c r="G467" s="159">
        <v>2239814</v>
      </c>
      <c r="H467" s="159">
        <v>2239818</v>
      </c>
      <c r="I467" s="160">
        <v>1011227</v>
      </c>
      <c r="J467" s="161">
        <v>45.15</v>
      </c>
      <c r="K467" s="162">
        <f t="shared" ref="K467:K530" si="17">I467/$I$8%</f>
        <v>0.35792503929980662</v>
      </c>
      <c r="L467" s="160">
        <f t="shared" ref="L467:L530" si="18">I467-H467/2</f>
        <v>-108682</v>
      </c>
    </row>
    <row r="468" spans="1:12" s="175" customFormat="1" ht="12.95" customHeight="1" x14ac:dyDescent="0.25">
      <c r="A468" s="680"/>
      <c r="B468" s="688" t="s">
        <v>0</v>
      </c>
      <c r="C468" s="174"/>
      <c r="D468" s="690" t="s">
        <v>220</v>
      </c>
      <c r="E468" s="691"/>
      <c r="F468" s="691"/>
      <c r="G468" s="164">
        <v>2239814</v>
      </c>
      <c r="H468" s="164">
        <v>2239818</v>
      </c>
      <c r="I468" s="165">
        <v>1011227</v>
      </c>
      <c r="J468" s="166">
        <v>45.15</v>
      </c>
      <c r="K468" s="167">
        <f t="shared" si="17"/>
        <v>0.35792503929980662</v>
      </c>
      <c r="L468" s="165">
        <f t="shared" si="18"/>
        <v>-108682</v>
      </c>
    </row>
    <row r="469" spans="1:12" ht="12.95" customHeight="1" x14ac:dyDescent="0.25">
      <c r="A469" s="680"/>
      <c r="B469" s="681"/>
      <c r="C469" s="168"/>
      <c r="D469" s="681" t="s">
        <v>0</v>
      </c>
      <c r="E469" s="684" t="s">
        <v>222</v>
      </c>
      <c r="F469" s="685"/>
      <c r="G469" s="169">
        <v>1668541</v>
      </c>
      <c r="H469" s="169">
        <v>1668541</v>
      </c>
      <c r="I469" s="170">
        <v>715674</v>
      </c>
      <c r="J469" s="171">
        <v>42.89</v>
      </c>
      <c r="K469" s="172">
        <f t="shared" si="17"/>
        <v>0.2533136917584774</v>
      </c>
      <c r="L469" s="170">
        <f t="shared" si="18"/>
        <v>-118596.5</v>
      </c>
    </row>
    <row r="470" spans="1:12" ht="12.95" customHeight="1" x14ac:dyDescent="0.25">
      <c r="A470" s="680"/>
      <c r="B470" s="681"/>
      <c r="C470" s="168"/>
      <c r="D470" s="681"/>
      <c r="E470" s="684" t="s">
        <v>223</v>
      </c>
      <c r="F470" s="685"/>
      <c r="G470" s="169">
        <v>131600</v>
      </c>
      <c r="H470" s="169">
        <v>131600</v>
      </c>
      <c r="I470" s="170">
        <v>114804</v>
      </c>
      <c r="J470" s="171">
        <v>87.24</v>
      </c>
      <c r="K470" s="172">
        <f t="shared" si="17"/>
        <v>4.0635016877293623E-2</v>
      </c>
      <c r="L470" s="170">
        <f t="shared" si="18"/>
        <v>49004</v>
      </c>
    </row>
    <row r="471" spans="1:12" ht="12.95" customHeight="1" x14ac:dyDescent="0.25">
      <c r="A471" s="680"/>
      <c r="B471" s="681"/>
      <c r="C471" s="168"/>
      <c r="D471" s="681"/>
      <c r="E471" s="684" t="s">
        <v>224</v>
      </c>
      <c r="F471" s="685"/>
      <c r="G471" s="169">
        <v>285555</v>
      </c>
      <c r="H471" s="169">
        <v>292728</v>
      </c>
      <c r="I471" s="170">
        <v>126563</v>
      </c>
      <c r="J471" s="171">
        <v>43.24</v>
      </c>
      <c r="K471" s="172">
        <f t="shared" si="17"/>
        <v>4.4797129377381562E-2</v>
      </c>
      <c r="L471" s="170">
        <f t="shared" si="18"/>
        <v>-19801</v>
      </c>
    </row>
    <row r="472" spans="1:12" ht="12.95" customHeight="1" x14ac:dyDescent="0.25">
      <c r="A472" s="680"/>
      <c r="B472" s="681"/>
      <c r="C472" s="168"/>
      <c r="D472" s="681"/>
      <c r="E472" s="684" t="s">
        <v>225</v>
      </c>
      <c r="F472" s="685"/>
      <c r="G472" s="169">
        <v>41565</v>
      </c>
      <c r="H472" s="169">
        <v>41565</v>
      </c>
      <c r="I472" s="170">
        <v>13111</v>
      </c>
      <c r="J472" s="171">
        <v>31.54</v>
      </c>
      <c r="K472" s="172">
        <f t="shared" si="17"/>
        <v>4.6406545614978284E-3</v>
      </c>
      <c r="L472" s="170">
        <f t="shared" si="18"/>
        <v>-7671.5</v>
      </c>
    </row>
    <row r="473" spans="1:12" ht="12.95" customHeight="1" x14ac:dyDescent="0.25">
      <c r="A473" s="680"/>
      <c r="B473" s="681"/>
      <c r="C473" s="168"/>
      <c r="D473" s="681"/>
      <c r="E473" s="684" t="s">
        <v>227</v>
      </c>
      <c r="F473" s="685"/>
      <c r="G473" s="169">
        <v>51680</v>
      </c>
      <c r="H473" s="169">
        <v>51680</v>
      </c>
      <c r="I473" s="170">
        <v>9854</v>
      </c>
      <c r="J473" s="171">
        <v>19.07</v>
      </c>
      <c r="K473" s="172">
        <f t="shared" si="17"/>
        <v>3.4878354091220807E-3</v>
      </c>
      <c r="L473" s="170">
        <f t="shared" si="18"/>
        <v>-15986</v>
      </c>
    </row>
    <row r="474" spans="1:12" ht="12.95" customHeight="1" x14ac:dyDescent="0.25">
      <c r="A474" s="680"/>
      <c r="B474" s="681"/>
      <c r="C474" s="168"/>
      <c r="D474" s="681"/>
      <c r="E474" s="684" t="s">
        <v>228</v>
      </c>
      <c r="F474" s="685"/>
      <c r="G474" s="169">
        <v>500</v>
      </c>
      <c r="H474" s="169">
        <v>500</v>
      </c>
      <c r="I474" s="170">
        <v>0</v>
      </c>
      <c r="J474" s="171">
        <v>0</v>
      </c>
      <c r="K474" s="172">
        <f t="shared" si="17"/>
        <v>0</v>
      </c>
      <c r="L474" s="170">
        <f t="shared" si="18"/>
        <v>-250</v>
      </c>
    </row>
    <row r="475" spans="1:12" ht="12.95" customHeight="1" x14ac:dyDescent="0.25">
      <c r="A475" s="680"/>
      <c r="B475" s="681"/>
      <c r="C475" s="168"/>
      <c r="D475" s="681"/>
      <c r="E475" s="684" t="s">
        <v>232</v>
      </c>
      <c r="F475" s="685"/>
      <c r="G475" s="169">
        <v>5000</v>
      </c>
      <c r="H475" s="169">
        <v>5000</v>
      </c>
      <c r="I475" s="170">
        <v>60</v>
      </c>
      <c r="J475" s="171">
        <v>1.2</v>
      </c>
      <c r="K475" s="172">
        <f t="shared" si="17"/>
        <v>2.1237073731208124E-5</v>
      </c>
      <c r="L475" s="170">
        <f t="shared" si="18"/>
        <v>-2440</v>
      </c>
    </row>
    <row r="476" spans="1:12" ht="12.95" customHeight="1" x14ac:dyDescent="0.25">
      <c r="A476" s="680"/>
      <c r="B476" s="681"/>
      <c r="C476" s="168"/>
      <c r="D476" s="681"/>
      <c r="E476" s="684" t="s">
        <v>238</v>
      </c>
      <c r="F476" s="685"/>
      <c r="G476" s="169">
        <v>12100</v>
      </c>
      <c r="H476" s="169">
        <v>12100</v>
      </c>
      <c r="I476" s="170">
        <v>4083</v>
      </c>
      <c r="J476" s="171">
        <v>33.75</v>
      </c>
      <c r="K476" s="172">
        <f t="shared" si="17"/>
        <v>1.4451828674087127E-3</v>
      </c>
      <c r="L476" s="170">
        <f t="shared" si="18"/>
        <v>-1967</v>
      </c>
    </row>
    <row r="477" spans="1:12" ht="12.95" customHeight="1" x14ac:dyDescent="0.25">
      <c r="A477" s="680"/>
      <c r="B477" s="681"/>
      <c r="C477" s="168"/>
      <c r="D477" s="681"/>
      <c r="E477" s="684" t="s">
        <v>240</v>
      </c>
      <c r="F477" s="685"/>
      <c r="G477" s="169">
        <v>0</v>
      </c>
      <c r="H477" s="169">
        <v>4</v>
      </c>
      <c r="I477" s="170">
        <v>4</v>
      </c>
      <c r="J477" s="171">
        <v>100</v>
      </c>
      <c r="K477" s="172">
        <f t="shared" si="17"/>
        <v>1.4158049154138749E-6</v>
      </c>
      <c r="L477" s="170">
        <f t="shared" si="18"/>
        <v>2</v>
      </c>
    </row>
    <row r="478" spans="1:12" ht="12.95" customHeight="1" x14ac:dyDescent="0.25">
      <c r="A478" s="680"/>
      <c r="B478" s="689"/>
      <c r="C478" s="168"/>
      <c r="D478" s="681"/>
      <c r="E478" s="684" t="s">
        <v>241</v>
      </c>
      <c r="F478" s="685"/>
      <c r="G478" s="169">
        <v>43273</v>
      </c>
      <c r="H478" s="169">
        <v>36100</v>
      </c>
      <c r="I478" s="170">
        <v>27075</v>
      </c>
      <c r="J478" s="171">
        <v>75</v>
      </c>
      <c r="K478" s="172">
        <f t="shared" si="17"/>
        <v>9.583229521207666E-3</v>
      </c>
      <c r="L478" s="170">
        <f t="shared" si="18"/>
        <v>9025</v>
      </c>
    </row>
    <row r="479" spans="1:12" ht="12.95" customHeight="1" x14ac:dyDescent="0.25">
      <c r="A479" s="680"/>
      <c r="B479" s="686" t="s">
        <v>130</v>
      </c>
      <c r="C479" s="687"/>
      <c r="D479" s="687"/>
      <c r="E479" s="687"/>
      <c r="F479" s="687"/>
      <c r="G479" s="159">
        <v>1306894</v>
      </c>
      <c r="H479" s="159">
        <v>1300228</v>
      </c>
      <c r="I479" s="160">
        <v>499150</v>
      </c>
      <c r="J479" s="161">
        <v>38.39</v>
      </c>
      <c r="K479" s="162">
        <f t="shared" si="17"/>
        <v>0.17667475588220891</v>
      </c>
      <c r="L479" s="160">
        <f t="shared" si="18"/>
        <v>-150964</v>
      </c>
    </row>
    <row r="480" spans="1:12" s="175" customFormat="1" ht="12.95" customHeight="1" x14ac:dyDescent="0.25">
      <c r="A480" s="680"/>
      <c r="B480" s="174" t="s">
        <v>0</v>
      </c>
      <c r="C480" s="174"/>
      <c r="D480" s="690" t="s">
        <v>220</v>
      </c>
      <c r="E480" s="691"/>
      <c r="F480" s="691"/>
      <c r="G480" s="164">
        <v>1306894</v>
      </c>
      <c r="H480" s="164">
        <v>1300228</v>
      </c>
      <c r="I480" s="165">
        <v>499150</v>
      </c>
      <c r="J480" s="166">
        <v>38.39</v>
      </c>
      <c r="K480" s="167">
        <f t="shared" si="17"/>
        <v>0.17667475588220891</v>
      </c>
      <c r="L480" s="165">
        <f t="shared" si="18"/>
        <v>-150964</v>
      </c>
    </row>
    <row r="481" spans="1:12" ht="12.95" customHeight="1" x14ac:dyDescent="0.25">
      <c r="A481" s="173" t="s">
        <v>0</v>
      </c>
      <c r="B481" s="94"/>
      <c r="C481" s="94"/>
      <c r="D481" s="214"/>
      <c r="E481" s="684" t="s">
        <v>256</v>
      </c>
      <c r="F481" s="685"/>
      <c r="G481" s="169">
        <v>990384</v>
      </c>
      <c r="H481" s="169">
        <v>983718</v>
      </c>
      <c r="I481" s="170">
        <v>439911</v>
      </c>
      <c r="J481" s="171">
        <v>44.72</v>
      </c>
      <c r="K481" s="172">
        <f t="shared" si="17"/>
        <v>0.15570703903615829</v>
      </c>
      <c r="L481" s="170">
        <f t="shared" si="18"/>
        <v>-51948</v>
      </c>
    </row>
    <row r="482" spans="1:12" ht="12.95" customHeight="1" x14ac:dyDescent="0.25">
      <c r="A482" s="173"/>
      <c r="B482" s="94"/>
      <c r="C482" s="94"/>
      <c r="D482" s="214"/>
      <c r="E482" s="684" t="s">
        <v>224</v>
      </c>
      <c r="F482" s="685"/>
      <c r="G482" s="169">
        <v>2500</v>
      </c>
      <c r="H482" s="169">
        <v>2500</v>
      </c>
      <c r="I482" s="170">
        <v>1657</v>
      </c>
      <c r="J482" s="171">
        <v>66.290000000000006</v>
      </c>
      <c r="K482" s="172">
        <f t="shared" si="17"/>
        <v>5.8649718621019771E-4</v>
      </c>
      <c r="L482" s="170">
        <f t="shared" si="18"/>
        <v>407</v>
      </c>
    </row>
    <row r="483" spans="1:12" ht="12.95" customHeight="1" x14ac:dyDescent="0.25">
      <c r="A483" s="173"/>
      <c r="B483" s="94"/>
      <c r="C483" s="94"/>
      <c r="D483" s="214"/>
      <c r="E483" s="684" t="s">
        <v>225</v>
      </c>
      <c r="F483" s="685"/>
      <c r="G483" s="169">
        <v>500</v>
      </c>
      <c r="H483" s="169">
        <v>500</v>
      </c>
      <c r="I483" s="170">
        <v>236</v>
      </c>
      <c r="J483" s="171">
        <v>47.24</v>
      </c>
      <c r="K483" s="172">
        <f t="shared" si="17"/>
        <v>8.353249000941862E-5</v>
      </c>
      <c r="L483" s="170">
        <f t="shared" si="18"/>
        <v>-14</v>
      </c>
    </row>
    <row r="484" spans="1:12" ht="12.95" customHeight="1" x14ac:dyDescent="0.25">
      <c r="A484" s="173"/>
      <c r="B484" s="94"/>
      <c r="C484" s="94"/>
      <c r="D484" s="214"/>
      <c r="E484" s="684" t="s">
        <v>227</v>
      </c>
      <c r="F484" s="685"/>
      <c r="G484" s="169">
        <v>49000</v>
      </c>
      <c r="H484" s="169">
        <v>49000</v>
      </c>
      <c r="I484" s="170">
        <v>17234</v>
      </c>
      <c r="J484" s="171">
        <v>35.17</v>
      </c>
      <c r="K484" s="172">
        <f t="shared" si="17"/>
        <v>6.09999547806068E-3</v>
      </c>
      <c r="L484" s="170">
        <f t="shared" si="18"/>
        <v>-7266</v>
      </c>
    </row>
    <row r="485" spans="1:12" ht="12.95" customHeight="1" x14ac:dyDescent="0.25">
      <c r="A485" s="173"/>
      <c r="B485" s="94"/>
      <c r="C485" s="94"/>
      <c r="D485" s="214"/>
      <c r="E485" s="684" t="s">
        <v>228</v>
      </c>
      <c r="F485" s="685"/>
      <c r="G485" s="169">
        <v>21000</v>
      </c>
      <c r="H485" s="169">
        <v>21000</v>
      </c>
      <c r="I485" s="170">
        <v>4023</v>
      </c>
      <c r="J485" s="171">
        <v>19.16</v>
      </c>
      <c r="K485" s="172">
        <f t="shared" si="17"/>
        <v>1.4239457936775046E-3</v>
      </c>
      <c r="L485" s="170">
        <f t="shared" si="18"/>
        <v>-6477</v>
      </c>
    </row>
    <row r="486" spans="1:12" ht="12.95" customHeight="1" x14ac:dyDescent="0.25">
      <c r="A486" s="173"/>
      <c r="B486" s="94"/>
      <c r="C486" s="94"/>
      <c r="D486" s="214"/>
      <c r="E486" s="684" t="s">
        <v>315</v>
      </c>
      <c r="F486" s="685"/>
      <c r="G486" s="169">
        <v>500</v>
      </c>
      <c r="H486" s="169">
        <v>500</v>
      </c>
      <c r="I486" s="170">
        <v>100</v>
      </c>
      <c r="J486" s="171">
        <v>20</v>
      </c>
      <c r="K486" s="172">
        <f t="shared" si="17"/>
        <v>3.5395122885346873E-5</v>
      </c>
      <c r="L486" s="170">
        <f t="shared" si="18"/>
        <v>-150</v>
      </c>
    </row>
    <row r="487" spans="1:12" ht="12.95" customHeight="1" x14ac:dyDescent="0.25">
      <c r="A487" s="173"/>
      <c r="B487" s="94"/>
      <c r="C487" s="94"/>
      <c r="D487" s="214"/>
      <c r="E487" s="684" t="s">
        <v>232</v>
      </c>
      <c r="F487" s="685"/>
      <c r="G487" s="169">
        <v>104000</v>
      </c>
      <c r="H487" s="169">
        <v>104000</v>
      </c>
      <c r="I487" s="170">
        <v>25867</v>
      </c>
      <c r="J487" s="171">
        <v>24.87</v>
      </c>
      <c r="K487" s="172">
        <f t="shared" si="17"/>
        <v>9.1556564367526756E-3</v>
      </c>
      <c r="L487" s="170">
        <f t="shared" si="18"/>
        <v>-26133</v>
      </c>
    </row>
    <row r="488" spans="1:12" ht="12.95" customHeight="1" x14ac:dyDescent="0.25">
      <c r="A488" s="173"/>
      <c r="B488" s="94"/>
      <c r="C488" s="94"/>
      <c r="D488" s="214"/>
      <c r="E488" s="684" t="s">
        <v>236</v>
      </c>
      <c r="F488" s="685"/>
      <c r="G488" s="169">
        <v>15000</v>
      </c>
      <c r="H488" s="169">
        <v>15000</v>
      </c>
      <c r="I488" s="170">
        <v>1960</v>
      </c>
      <c r="J488" s="171">
        <v>13.07</v>
      </c>
      <c r="K488" s="172">
        <f t="shared" si="17"/>
        <v>6.9374440855279873E-4</v>
      </c>
      <c r="L488" s="170">
        <f t="shared" si="18"/>
        <v>-5540</v>
      </c>
    </row>
    <row r="489" spans="1:12" ht="12.95" customHeight="1" x14ac:dyDescent="0.25">
      <c r="A489" s="173"/>
      <c r="B489" s="94"/>
      <c r="C489" s="94"/>
      <c r="D489" s="214"/>
      <c r="E489" s="684" t="s">
        <v>273</v>
      </c>
      <c r="F489" s="685"/>
      <c r="G489" s="169">
        <v>100000</v>
      </c>
      <c r="H489" s="169">
        <v>100000</v>
      </c>
      <c r="I489" s="170">
        <v>0</v>
      </c>
      <c r="J489" s="171">
        <v>0</v>
      </c>
      <c r="K489" s="172">
        <f t="shared" si="17"/>
        <v>0</v>
      </c>
      <c r="L489" s="170">
        <f t="shared" si="18"/>
        <v>-50000</v>
      </c>
    </row>
    <row r="490" spans="1:12" ht="12.95" customHeight="1" x14ac:dyDescent="0.25">
      <c r="A490" s="213"/>
      <c r="B490" s="218"/>
      <c r="C490" s="218"/>
      <c r="D490" s="219"/>
      <c r="E490" s="684" t="s">
        <v>238</v>
      </c>
      <c r="F490" s="685"/>
      <c r="G490" s="169">
        <v>8000</v>
      </c>
      <c r="H490" s="169">
        <v>8000</v>
      </c>
      <c r="I490" s="170">
        <v>2228</v>
      </c>
      <c r="J490" s="171">
        <v>27.84</v>
      </c>
      <c r="K490" s="172">
        <f t="shared" si="17"/>
        <v>7.8860333788552828E-4</v>
      </c>
      <c r="L490" s="170">
        <f t="shared" si="18"/>
        <v>-1772</v>
      </c>
    </row>
    <row r="491" spans="1:12" ht="12.95" customHeight="1" x14ac:dyDescent="0.25">
      <c r="A491" s="173"/>
      <c r="B491" s="94"/>
      <c r="C491" s="94"/>
      <c r="D491" s="214"/>
      <c r="E491" s="684" t="s">
        <v>239</v>
      </c>
      <c r="F491" s="685"/>
      <c r="G491" s="169">
        <v>15000</v>
      </c>
      <c r="H491" s="169">
        <v>15000</v>
      </c>
      <c r="I491" s="170">
        <v>5754</v>
      </c>
      <c r="J491" s="171">
        <v>38.36</v>
      </c>
      <c r="K491" s="172">
        <f t="shared" si="17"/>
        <v>2.0366353708228591E-3</v>
      </c>
      <c r="L491" s="170">
        <f t="shared" si="18"/>
        <v>-1746</v>
      </c>
    </row>
    <row r="492" spans="1:12" ht="12.95" customHeight="1" x14ac:dyDescent="0.25">
      <c r="A492" s="173"/>
      <c r="B492" s="94"/>
      <c r="C492" s="94"/>
      <c r="D492" s="214"/>
      <c r="E492" s="684" t="s">
        <v>240</v>
      </c>
      <c r="F492" s="685"/>
      <c r="G492" s="169">
        <v>0</v>
      </c>
      <c r="H492" s="169">
        <v>0</v>
      </c>
      <c r="I492" s="170">
        <v>0</v>
      </c>
      <c r="J492" s="171">
        <v>0</v>
      </c>
      <c r="K492" s="172">
        <f t="shared" si="17"/>
        <v>0</v>
      </c>
      <c r="L492" s="170">
        <f t="shared" si="18"/>
        <v>0</v>
      </c>
    </row>
    <row r="493" spans="1:12" ht="12.95" customHeight="1" x14ac:dyDescent="0.25">
      <c r="A493" s="173"/>
      <c r="B493" s="94"/>
      <c r="C493" s="94"/>
      <c r="D493" s="214"/>
      <c r="E493" s="684" t="s">
        <v>292</v>
      </c>
      <c r="F493" s="685"/>
      <c r="G493" s="169">
        <v>1010</v>
      </c>
      <c r="H493" s="169">
        <v>1010</v>
      </c>
      <c r="I493" s="170">
        <v>181</v>
      </c>
      <c r="J493" s="171">
        <v>17.920000000000002</v>
      </c>
      <c r="K493" s="172">
        <f t="shared" si="17"/>
        <v>6.4065172422477843E-5</v>
      </c>
      <c r="L493" s="170">
        <f t="shared" si="18"/>
        <v>-324</v>
      </c>
    </row>
    <row r="494" spans="1:12" ht="12.95" customHeight="1" x14ac:dyDescent="0.25">
      <c r="A494" s="680" t="s">
        <v>0</v>
      </c>
      <c r="B494" s="686" t="s">
        <v>131</v>
      </c>
      <c r="C494" s="687"/>
      <c r="D494" s="687"/>
      <c r="E494" s="687"/>
      <c r="F494" s="687"/>
      <c r="G494" s="159">
        <v>73717969</v>
      </c>
      <c r="H494" s="159">
        <v>73827488</v>
      </c>
      <c r="I494" s="160">
        <v>32530765</v>
      </c>
      <c r="J494" s="161">
        <v>44.06</v>
      </c>
      <c r="K494" s="162">
        <f t="shared" si="17"/>
        <v>11.51430424729341</v>
      </c>
      <c r="L494" s="160">
        <f t="shared" si="18"/>
        <v>-4382979</v>
      </c>
    </row>
    <row r="495" spans="1:12" s="175" customFormat="1" ht="12.95" customHeight="1" x14ac:dyDescent="0.25">
      <c r="A495" s="680"/>
      <c r="B495" s="688" t="s">
        <v>0</v>
      </c>
      <c r="C495" s="174"/>
      <c r="D495" s="690" t="s">
        <v>220</v>
      </c>
      <c r="E495" s="691"/>
      <c r="F495" s="691"/>
      <c r="G495" s="164">
        <v>71988969</v>
      </c>
      <c r="H495" s="164">
        <v>72098488</v>
      </c>
      <c r="I495" s="165">
        <v>32517546</v>
      </c>
      <c r="J495" s="166">
        <v>45.1</v>
      </c>
      <c r="K495" s="167">
        <f t="shared" si="17"/>
        <v>11.509625365999197</v>
      </c>
      <c r="L495" s="165">
        <f t="shared" si="18"/>
        <v>-3531698</v>
      </c>
    </row>
    <row r="496" spans="1:12" ht="33" customHeight="1" x14ac:dyDescent="0.25">
      <c r="A496" s="680"/>
      <c r="B496" s="681"/>
      <c r="C496" s="168"/>
      <c r="D496" s="681" t="s">
        <v>0</v>
      </c>
      <c r="E496" s="684" t="s">
        <v>339</v>
      </c>
      <c r="F496" s="685"/>
      <c r="G496" s="169">
        <v>276675</v>
      </c>
      <c r="H496" s="169">
        <v>356575</v>
      </c>
      <c r="I496" s="170">
        <v>74460</v>
      </c>
      <c r="J496" s="171">
        <v>20.88</v>
      </c>
      <c r="K496" s="172">
        <f t="shared" si="17"/>
        <v>2.6355208500429283E-2</v>
      </c>
      <c r="L496" s="170">
        <f t="shared" si="18"/>
        <v>-103827.5</v>
      </c>
    </row>
    <row r="497" spans="1:12" ht="27" customHeight="1" x14ac:dyDescent="0.25">
      <c r="A497" s="680"/>
      <c r="B497" s="681"/>
      <c r="C497" s="168"/>
      <c r="D497" s="681"/>
      <c r="E497" s="684" t="s">
        <v>340</v>
      </c>
      <c r="F497" s="685"/>
      <c r="G497" s="169">
        <v>48825</v>
      </c>
      <c r="H497" s="169">
        <v>62925</v>
      </c>
      <c r="I497" s="170">
        <v>13140</v>
      </c>
      <c r="J497" s="171">
        <v>20.88</v>
      </c>
      <c r="K497" s="172">
        <f t="shared" si="17"/>
        <v>4.6509191471345787E-3</v>
      </c>
      <c r="L497" s="170">
        <f t="shared" si="18"/>
        <v>-18322.5</v>
      </c>
    </row>
    <row r="498" spans="1:12" ht="48" customHeight="1" x14ac:dyDescent="0.25">
      <c r="A498" s="680"/>
      <c r="B498" s="681"/>
      <c r="C498" s="168"/>
      <c r="D498" s="681"/>
      <c r="E498" s="684" t="s">
        <v>341</v>
      </c>
      <c r="F498" s="685"/>
      <c r="G498" s="169">
        <v>0</v>
      </c>
      <c r="H498" s="169">
        <v>2848</v>
      </c>
      <c r="I498" s="170">
        <v>2848</v>
      </c>
      <c r="J498" s="171">
        <v>99.99</v>
      </c>
      <c r="K498" s="172">
        <f t="shared" si="17"/>
        <v>1.008053099774679E-3</v>
      </c>
      <c r="L498" s="170">
        <f t="shared" si="18"/>
        <v>1424</v>
      </c>
    </row>
    <row r="499" spans="1:12" ht="42.75" customHeight="1" x14ac:dyDescent="0.25">
      <c r="A499" s="680"/>
      <c r="B499" s="681"/>
      <c r="C499" s="168"/>
      <c r="D499" s="681"/>
      <c r="E499" s="684" t="s">
        <v>296</v>
      </c>
      <c r="F499" s="685"/>
      <c r="G499" s="169">
        <v>0</v>
      </c>
      <c r="H499" s="169">
        <v>428</v>
      </c>
      <c r="I499" s="170">
        <v>428</v>
      </c>
      <c r="J499" s="171">
        <v>99.98</v>
      </c>
      <c r="K499" s="172">
        <f t="shared" si="17"/>
        <v>1.5149112594928463E-4</v>
      </c>
      <c r="L499" s="170">
        <f t="shared" si="18"/>
        <v>214</v>
      </c>
    </row>
    <row r="500" spans="1:12" ht="12.95" customHeight="1" x14ac:dyDescent="0.25">
      <c r="A500" s="680"/>
      <c r="B500" s="681"/>
      <c r="C500" s="168"/>
      <c r="D500" s="681"/>
      <c r="E500" s="684" t="s">
        <v>221</v>
      </c>
      <c r="F500" s="685"/>
      <c r="G500" s="169">
        <v>188800</v>
      </c>
      <c r="H500" s="169">
        <v>188800</v>
      </c>
      <c r="I500" s="170">
        <v>47623</v>
      </c>
      <c r="J500" s="171">
        <v>25.22</v>
      </c>
      <c r="K500" s="172">
        <f t="shared" si="17"/>
        <v>1.6856219371688741E-2</v>
      </c>
      <c r="L500" s="170">
        <f t="shared" si="18"/>
        <v>-46777</v>
      </c>
    </row>
    <row r="501" spans="1:12" ht="12.95" customHeight="1" x14ac:dyDescent="0.25">
      <c r="A501" s="680"/>
      <c r="B501" s="681"/>
      <c r="C501" s="168"/>
      <c r="D501" s="681"/>
      <c r="E501" s="684" t="s">
        <v>256</v>
      </c>
      <c r="F501" s="685"/>
      <c r="G501" s="169">
        <v>3000</v>
      </c>
      <c r="H501" s="169">
        <v>3000</v>
      </c>
      <c r="I501" s="170">
        <v>0</v>
      </c>
      <c r="J501" s="171">
        <v>0</v>
      </c>
      <c r="K501" s="172">
        <f t="shared" si="17"/>
        <v>0</v>
      </c>
      <c r="L501" s="170">
        <f t="shared" si="18"/>
        <v>-1500</v>
      </c>
    </row>
    <row r="502" spans="1:12" ht="12.95" customHeight="1" x14ac:dyDescent="0.25">
      <c r="A502" s="680"/>
      <c r="B502" s="681"/>
      <c r="C502" s="168"/>
      <c r="D502" s="681"/>
      <c r="E502" s="684" t="s">
        <v>222</v>
      </c>
      <c r="F502" s="685"/>
      <c r="G502" s="169">
        <v>25335482</v>
      </c>
      <c r="H502" s="169">
        <v>29080144</v>
      </c>
      <c r="I502" s="170">
        <v>13553572</v>
      </c>
      <c r="J502" s="171">
        <v>46.61</v>
      </c>
      <c r="K502" s="172">
        <f t="shared" si="17"/>
        <v>4.7973034647539663</v>
      </c>
      <c r="L502" s="170">
        <f t="shared" si="18"/>
        <v>-986500</v>
      </c>
    </row>
    <row r="503" spans="1:12" ht="12.95" customHeight="1" x14ac:dyDescent="0.25">
      <c r="A503" s="680"/>
      <c r="B503" s="681"/>
      <c r="C503" s="168"/>
      <c r="D503" s="681"/>
      <c r="E503" s="684" t="s">
        <v>259</v>
      </c>
      <c r="F503" s="685"/>
      <c r="G503" s="169">
        <v>12757238</v>
      </c>
      <c r="H503" s="169">
        <v>8932676</v>
      </c>
      <c r="I503" s="170">
        <v>4583498</v>
      </c>
      <c r="J503" s="171">
        <v>51.31</v>
      </c>
      <c r="K503" s="172">
        <f t="shared" si="17"/>
        <v>1.6223347495474163</v>
      </c>
      <c r="L503" s="170">
        <f t="shared" si="18"/>
        <v>117160</v>
      </c>
    </row>
    <row r="504" spans="1:12" ht="12.95" customHeight="1" x14ac:dyDescent="0.25">
      <c r="A504" s="680"/>
      <c r="B504" s="681"/>
      <c r="C504" s="168"/>
      <c r="D504" s="681"/>
      <c r="E504" s="684" t="s">
        <v>260</v>
      </c>
      <c r="F504" s="685"/>
      <c r="G504" s="169">
        <v>89962</v>
      </c>
      <c r="H504" s="169">
        <v>75862</v>
      </c>
      <c r="I504" s="170">
        <v>17197</v>
      </c>
      <c r="J504" s="171">
        <v>22.67</v>
      </c>
      <c r="K504" s="172">
        <f t="shared" si="17"/>
        <v>6.0868992825931015E-3</v>
      </c>
      <c r="L504" s="170">
        <f t="shared" si="18"/>
        <v>-20734</v>
      </c>
    </row>
    <row r="505" spans="1:12" ht="12.95" customHeight="1" x14ac:dyDescent="0.25">
      <c r="A505" s="680"/>
      <c r="B505" s="681"/>
      <c r="C505" s="168"/>
      <c r="D505" s="681"/>
      <c r="E505" s="684" t="s">
        <v>223</v>
      </c>
      <c r="F505" s="685"/>
      <c r="G505" s="169">
        <v>2340000</v>
      </c>
      <c r="H505" s="169">
        <v>2333657</v>
      </c>
      <c r="I505" s="170">
        <v>2290378</v>
      </c>
      <c r="J505" s="171">
        <v>98.15</v>
      </c>
      <c r="K505" s="172">
        <f t="shared" si="17"/>
        <v>0.81068210763894999</v>
      </c>
      <c r="L505" s="170">
        <f t="shared" si="18"/>
        <v>1123549.5</v>
      </c>
    </row>
    <row r="506" spans="1:12" ht="12.95" customHeight="1" x14ac:dyDescent="0.25">
      <c r="A506" s="680"/>
      <c r="B506" s="681"/>
      <c r="C506" s="168"/>
      <c r="D506" s="681"/>
      <c r="E506" s="684" t="s">
        <v>261</v>
      </c>
      <c r="F506" s="685"/>
      <c r="G506" s="169">
        <v>755840</v>
      </c>
      <c r="H506" s="169">
        <v>762183</v>
      </c>
      <c r="I506" s="170">
        <v>722236</v>
      </c>
      <c r="J506" s="171">
        <v>94.76</v>
      </c>
      <c r="K506" s="172">
        <f t="shared" si="17"/>
        <v>0.25563631972221385</v>
      </c>
      <c r="L506" s="170">
        <f t="shared" si="18"/>
        <v>341144.5</v>
      </c>
    </row>
    <row r="507" spans="1:12" ht="12.95" customHeight="1" x14ac:dyDescent="0.25">
      <c r="A507" s="680"/>
      <c r="B507" s="681"/>
      <c r="C507" s="168"/>
      <c r="D507" s="681"/>
      <c r="E507" s="684" t="s">
        <v>262</v>
      </c>
      <c r="F507" s="685"/>
      <c r="G507" s="169">
        <v>6325</v>
      </c>
      <c r="H507" s="169">
        <v>6325</v>
      </c>
      <c r="I507" s="170">
        <v>2815</v>
      </c>
      <c r="J507" s="171">
        <v>44.51</v>
      </c>
      <c r="K507" s="172">
        <f t="shared" si="17"/>
        <v>9.9637270922251441E-4</v>
      </c>
      <c r="L507" s="170">
        <f t="shared" si="18"/>
        <v>-347.5</v>
      </c>
    </row>
    <row r="508" spans="1:12" ht="12.95" customHeight="1" x14ac:dyDescent="0.25">
      <c r="A508" s="680"/>
      <c r="B508" s="681"/>
      <c r="C508" s="168"/>
      <c r="D508" s="681"/>
      <c r="E508" s="684" t="s">
        <v>224</v>
      </c>
      <c r="F508" s="685"/>
      <c r="G508" s="169">
        <v>4800138</v>
      </c>
      <c r="H508" s="169">
        <v>5594369</v>
      </c>
      <c r="I508" s="170">
        <v>2360029</v>
      </c>
      <c r="J508" s="171">
        <v>42.19</v>
      </c>
      <c r="K508" s="172">
        <f t="shared" si="17"/>
        <v>0.83533516467982294</v>
      </c>
      <c r="L508" s="170">
        <f t="shared" si="18"/>
        <v>-437155.5</v>
      </c>
    </row>
    <row r="509" spans="1:12" ht="12.95" customHeight="1" x14ac:dyDescent="0.25">
      <c r="A509" s="680"/>
      <c r="B509" s="681"/>
      <c r="C509" s="168"/>
      <c r="D509" s="681"/>
      <c r="E509" s="684" t="s">
        <v>263</v>
      </c>
      <c r="F509" s="685"/>
      <c r="G509" s="169">
        <v>2335108</v>
      </c>
      <c r="H509" s="169">
        <v>1692362</v>
      </c>
      <c r="I509" s="170">
        <v>796936</v>
      </c>
      <c r="J509" s="171">
        <v>47.09</v>
      </c>
      <c r="K509" s="172">
        <f t="shared" si="17"/>
        <v>0.28207647651756795</v>
      </c>
      <c r="L509" s="170">
        <f t="shared" si="18"/>
        <v>-49245</v>
      </c>
    </row>
    <row r="510" spans="1:12" ht="12.95" customHeight="1" x14ac:dyDescent="0.25">
      <c r="A510" s="680"/>
      <c r="B510" s="681"/>
      <c r="C510" s="168"/>
      <c r="D510" s="681"/>
      <c r="E510" s="684" t="s">
        <v>264</v>
      </c>
      <c r="F510" s="685"/>
      <c r="G510" s="169">
        <v>14840</v>
      </c>
      <c r="H510" s="169">
        <v>14840</v>
      </c>
      <c r="I510" s="170">
        <v>3178</v>
      </c>
      <c r="J510" s="171">
        <v>21.42</v>
      </c>
      <c r="K510" s="172">
        <f t="shared" si="17"/>
        <v>1.1248570052963236E-3</v>
      </c>
      <c r="L510" s="170">
        <f t="shared" si="18"/>
        <v>-4242</v>
      </c>
    </row>
    <row r="511" spans="1:12" ht="12.95" customHeight="1" x14ac:dyDescent="0.25">
      <c r="A511" s="680"/>
      <c r="B511" s="681"/>
      <c r="C511" s="168"/>
      <c r="D511" s="681"/>
      <c r="E511" s="684" t="s">
        <v>225</v>
      </c>
      <c r="F511" s="685"/>
      <c r="G511" s="169">
        <v>685497</v>
      </c>
      <c r="H511" s="169">
        <v>777310</v>
      </c>
      <c r="I511" s="170">
        <v>274585</v>
      </c>
      <c r="J511" s="171">
        <v>35.32</v>
      </c>
      <c r="K511" s="172">
        <f t="shared" si="17"/>
        <v>9.7189698174729708E-2</v>
      </c>
      <c r="L511" s="170">
        <f t="shared" si="18"/>
        <v>-114070</v>
      </c>
    </row>
    <row r="512" spans="1:12" ht="12.95" customHeight="1" x14ac:dyDescent="0.25">
      <c r="A512" s="680" t="s">
        <v>0</v>
      </c>
      <c r="B512" s="681"/>
      <c r="C512" s="681"/>
      <c r="D512" s="681"/>
      <c r="E512" s="684" t="s">
        <v>265</v>
      </c>
      <c r="F512" s="685"/>
      <c r="G512" s="169">
        <v>336943</v>
      </c>
      <c r="H512" s="169">
        <v>245130</v>
      </c>
      <c r="I512" s="170">
        <v>101946</v>
      </c>
      <c r="J512" s="171">
        <v>41.59</v>
      </c>
      <c r="K512" s="172">
        <f t="shared" si="17"/>
        <v>3.6083911976695721E-2</v>
      </c>
      <c r="L512" s="170">
        <f t="shared" si="18"/>
        <v>-20619</v>
      </c>
    </row>
    <row r="513" spans="1:12" ht="12.95" customHeight="1" x14ac:dyDescent="0.25">
      <c r="A513" s="680"/>
      <c r="B513" s="681"/>
      <c r="C513" s="681"/>
      <c r="D513" s="681"/>
      <c r="E513" s="684" t="s">
        <v>266</v>
      </c>
      <c r="F513" s="685"/>
      <c r="G513" s="169">
        <v>2459</v>
      </c>
      <c r="H513" s="169">
        <v>2459</v>
      </c>
      <c r="I513" s="170">
        <v>453</v>
      </c>
      <c r="J513" s="171">
        <v>18.420000000000002</v>
      </c>
      <c r="K513" s="172">
        <f t="shared" si="17"/>
        <v>1.6033990667062132E-4</v>
      </c>
      <c r="L513" s="170">
        <f t="shared" si="18"/>
        <v>-776.5</v>
      </c>
    </row>
    <row r="514" spans="1:12" ht="12.95" customHeight="1" x14ac:dyDescent="0.25">
      <c r="A514" s="680"/>
      <c r="B514" s="681"/>
      <c r="C514" s="681"/>
      <c r="D514" s="681"/>
      <c r="E514" s="684" t="s">
        <v>226</v>
      </c>
      <c r="F514" s="685"/>
      <c r="G514" s="169">
        <v>660000</v>
      </c>
      <c r="H514" s="169">
        <v>660000</v>
      </c>
      <c r="I514" s="170">
        <v>268492</v>
      </c>
      <c r="J514" s="171">
        <v>40.68</v>
      </c>
      <c r="K514" s="172">
        <f t="shared" si="17"/>
        <v>9.5033073337325524E-2</v>
      </c>
      <c r="L514" s="170">
        <f t="shared" si="18"/>
        <v>-61508</v>
      </c>
    </row>
    <row r="515" spans="1:12" ht="12.95" customHeight="1" x14ac:dyDescent="0.25">
      <c r="A515" s="680"/>
      <c r="B515" s="681"/>
      <c r="C515" s="681"/>
      <c r="D515" s="681"/>
      <c r="E515" s="684" t="s">
        <v>227</v>
      </c>
      <c r="F515" s="685"/>
      <c r="G515" s="169">
        <v>372230</v>
      </c>
      <c r="H515" s="169">
        <v>412230</v>
      </c>
      <c r="I515" s="170">
        <v>170295</v>
      </c>
      <c r="J515" s="171">
        <v>41.31</v>
      </c>
      <c r="K515" s="172">
        <f t="shared" si="17"/>
        <v>6.0276124517601455E-2</v>
      </c>
      <c r="L515" s="170">
        <f t="shared" si="18"/>
        <v>-35820</v>
      </c>
    </row>
    <row r="516" spans="1:12" ht="12.95" customHeight="1" x14ac:dyDescent="0.25">
      <c r="A516" s="680"/>
      <c r="B516" s="681"/>
      <c r="C516" s="681"/>
      <c r="D516" s="681"/>
      <c r="E516" s="684" t="s">
        <v>267</v>
      </c>
      <c r="F516" s="685"/>
      <c r="G516" s="169">
        <v>577600</v>
      </c>
      <c r="H516" s="169">
        <v>544600</v>
      </c>
      <c r="I516" s="170">
        <v>109808</v>
      </c>
      <c r="J516" s="171">
        <v>20.16</v>
      </c>
      <c r="K516" s="172">
        <f t="shared" si="17"/>
        <v>3.8866676537941694E-2</v>
      </c>
      <c r="L516" s="170">
        <f t="shared" si="18"/>
        <v>-162492</v>
      </c>
    </row>
    <row r="517" spans="1:12" ht="12.95" customHeight="1" x14ac:dyDescent="0.25">
      <c r="A517" s="680"/>
      <c r="B517" s="681"/>
      <c r="C517" s="681"/>
      <c r="D517" s="681"/>
      <c r="E517" s="684" t="s">
        <v>228</v>
      </c>
      <c r="F517" s="685"/>
      <c r="G517" s="169">
        <v>1758300</v>
      </c>
      <c r="H517" s="169">
        <v>1708238</v>
      </c>
      <c r="I517" s="170">
        <v>511536</v>
      </c>
      <c r="J517" s="171">
        <v>29.95</v>
      </c>
      <c r="K517" s="172">
        <f t="shared" si="17"/>
        <v>0.18105879580278797</v>
      </c>
      <c r="L517" s="170">
        <f t="shared" si="18"/>
        <v>-342583</v>
      </c>
    </row>
    <row r="518" spans="1:12" ht="12.95" customHeight="1" x14ac:dyDescent="0.25">
      <c r="A518" s="680"/>
      <c r="B518" s="681"/>
      <c r="C518" s="681"/>
      <c r="D518" s="681"/>
      <c r="E518" s="684" t="s">
        <v>269</v>
      </c>
      <c r="F518" s="685"/>
      <c r="G518" s="169">
        <v>481650</v>
      </c>
      <c r="H518" s="169">
        <v>481650</v>
      </c>
      <c r="I518" s="170">
        <v>64253</v>
      </c>
      <c r="J518" s="171">
        <v>13.34</v>
      </c>
      <c r="K518" s="172">
        <f t="shared" si="17"/>
        <v>2.2742428307521927E-2</v>
      </c>
      <c r="L518" s="170">
        <f t="shared" si="18"/>
        <v>-176572</v>
      </c>
    </row>
    <row r="519" spans="1:12" ht="12.95" customHeight="1" x14ac:dyDescent="0.25">
      <c r="A519" s="680"/>
      <c r="B519" s="681"/>
      <c r="C519" s="681"/>
      <c r="D519" s="681"/>
      <c r="E519" s="684" t="s">
        <v>270</v>
      </c>
      <c r="F519" s="685"/>
      <c r="G519" s="169">
        <v>1800</v>
      </c>
      <c r="H519" s="169">
        <v>1800</v>
      </c>
      <c r="I519" s="170">
        <v>225</v>
      </c>
      <c r="J519" s="171">
        <v>12.53</v>
      </c>
      <c r="K519" s="172">
        <f t="shared" si="17"/>
        <v>7.9639026492030467E-5</v>
      </c>
      <c r="L519" s="170">
        <f t="shared" si="18"/>
        <v>-675</v>
      </c>
    </row>
    <row r="520" spans="1:12" ht="12.95" customHeight="1" x14ac:dyDescent="0.25">
      <c r="A520" s="680"/>
      <c r="B520" s="681"/>
      <c r="C520" s="681"/>
      <c r="D520" s="681"/>
      <c r="E520" s="684" t="s">
        <v>315</v>
      </c>
      <c r="F520" s="685"/>
      <c r="G520" s="169">
        <v>15000</v>
      </c>
      <c r="H520" s="169">
        <v>15000</v>
      </c>
      <c r="I520" s="170">
        <v>5204</v>
      </c>
      <c r="J520" s="171">
        <v>34.700000000000003</v>
      </c>
      <c r="K520" s="172">
        <f t="shared" si="17"/>
        <v>1.8419621949534513E-3</v>
      </c>
      <c r="L520" s="170">
        <f t="shared" si="18"/>
        <v>-2296</v>
      </c>
    </row>
    <row r="521" spans="1:12" ht="12.95" customHeight="1" x14ac:dyDescent="0.25">
      <c r="A521" s="680"/>
      <c r="B521" s="681"/>
      <c r="C521" s="681"/>
      <c r="D521" s="681"/>
      <c r="E521" s="684" t="s">
        <v>342</v>
      </c>
      <c r="F521" s="685"/>
      <c r="G521" s="169">
        <v>4550</v>
      </c>
      <c r="H521" s="169">
        <v>5550</v>
      </c>
      <c r="I521" s="170">
        <v>1268</v>
      </c>
      <c r="J521" s="171">
        <v>22.85</v>
      </c>
      <c r="K521" s="172">
        <f t="shared" si="17"/>
        <v>4.4881015818619836E-4</v>
      </c>
      <c r="L521" s="170">
        <f t="shared" si="18"/>
        <v>-1507</v>
      </c>
    </row>
    <row r="522" spans="1:12" ht="12.95" customHeight="1" x14ac:dyDescent="0.25">
      <c r="A522" s="680"/>
      <c r="B522" s="681"/>
      <c r="C522" s="681"/>
      <c r="D522" s="681"/>
      <c r="E522" s="684" t="s">
        <v>229</v>
      </c>
      <c r="F522" s="685"/>
      <c r="G522" s="169">
        <v>788914</v>
      </c>
      <c r="H522" s="169">
        <v>788914</v>
      </c>
      <c r="I522" s="170">
        <v>571901</v>
      </c>
      <c r="J522" s="171">
        <v>72.489999999999995</v>
      </c>
      <c r="K522" s="172">
        <f t="shared" si="17"/>
        <v>0.20242506173252761</v>
      </c>
      <c r="L522" s="170">
        <f t="shared" si="18"/>
        <v>177444</v>
      </c>
    </row>
    <row r="523" spans="1:12" ht="12.95" customHeight="1" x14ac:dyDescent="0.25">
      <c r="A523" s="680"/>
      <c r="B523" s="681"/>
      <c r="C523" s="681"/>
      <c r="D523" s="681"/>
      <c r="E523" s="684" t="s">
        <v>343</v>
      </c>
      <c r="F523" s="685"/>
      <c r="G523" s="169">
        <v>539669</v>
      </c>
      <c r="H523" s="169">
        <v>460235</v>
      </c>
      <c r="I523" s="170">
        <v>141446</v>
      </c>
      <c r="J523" s="171">
        <v>30.73</v>
      </c>
      <c r="K523" s="172">
        <f t="shared" si="17"/>
        <v>5.0064985516407735E-2</v>
      </c>
      <c r="L523" s="170">
        <f t="shared" si="18"/>
        <v>-88671.5</v>
      </c>
    </row>
    <row r="524" spans="1:12" ht="12.95" customHeight="1" x14ac:dyDescent="0.25">
      <c r="A524" s="680"/>
      <c r="B524" s="681"/>
      <c r="C524" s="681"/>
      <c r="D524" s="681"/>
      <c r="E524" s="684" t="s">
        <v>230</v>
      </c>
      <c r="F524" s="685"/>
      <c r="G524" s="169">
        <v>492741</v>
      </c>
      <c r="H524" s="169">
        <v>492741</v>
      </c>
      <c r="I524" s="170">
        <v>85768</v>
      </c>
      <c r="J524" s="171">
        <v>17.41</v>
      </c>
      <c r="K524" s="172">
        <f t="shared" si="17"/>
        <v>3.0357688996304307E-2</v>
      </c>
      <c r="L524" s="170">
        <f t="shared" si="18"/>
        <v>-160602.5</v>
      </c>
    </row>
    <row r="525" spans="1:12" ht="12.95" customHeight="1" x14ac:dyDescent="0.25">
      <c r="A525" s="680"/>
      <c r="B525" s="681"/>
      <c r="C525" s="681"/>
      <c r="D525" s="681"/>
      <c r="E525" s="684" t="s">
        <v>344</v>
      </c>
      <c r="F525" s="685"/>
      <c r="G525" s="169">
        <v>11500</v>
      </c>
      <c r="H525" s="169">
        <v>14500</v>
      </c>
      <c r="I525" s="170">
        <v>2900</v>
      </c>
      <c r="J525" s="171">
        <v>20</v>
      </c>
      <c r="K525" s="172">
        <f t="shared" si="17"/>
        <v>1.0264585636750594E-3</v>
      </c>
      <c r="L525" s="170">
        <f t="shared" si="18"/>
        <v>-4350</v>
      </c>
    </row>
    <row r="526" spans="1:12" ht="12.95" customHeight="1" x14ac:dyDescent="0.25">
      <c r="A526" s="680"/>
      <c r="B526" s="681"/>
      <c r="C526" s="681"/>
      <c r="D526" s="681"/>
      <c r="E526" s="684" t="s">
        <v>231</v>
      </c>
      <c r="F526" s="685"/>
      <c r="G526" s="169">
        <v>55000</v>
      </c>
      <c r="H526" s="169">
        <v>55000</v>
      </c>
      <c r="I526" s="170">
        <v>15055</v>
      </c>
      <c r="J526" s="171">
        <v>27.37</v>
      </c>
      <c r="K526" s="172">
        <f t="shared" si="17"/>
        <v>5.3287357503889717E-3</v>
      </c>
      <c r="L526" s="170">
        <f t="shared" si="18"/>
        <v>-12445</v>
      </c>
    </row>
    <row r="527" spans="1:12" ht="12.95" customHeight="1" x14ac:dyDescent="0.25">
      <c r="A527" s="680"/>
      <c r="B527" s="681"/>
      <c r="C527" s="681"/>
      <c r="D527" s="681"/>
      <c r="E527" s="684" t="s">
        <v>232</v>
      </c>
      <c r="F527" s="685"/>
      <c r="G527" s="169">
        <v>3516410</v>
      </c>
      <c r="H527" s="169">
        <v>3533126</v>
      </c>
      <c r="I527" s="170">
        <v>1216174</v>
      </c>
      <c r="J527" s="171">
        <v>34.42</v>
      </c>
      <c r="K527" s="172">
        <f t="shared" si="17"/>
        <v>0.43046628179963847</v>
      </c>
      <c r="L527" s="170">
        <f t="shared" si="18"/>
        <v>-550389</v>
      </c>
    </row>
    <row r="528" spans="1:12" ht="12.95" customHeight="1" x14ac:dyDescent="0.25">
      <c r="A528" s="680"/>
      <c r="B528" s="681"/>
      <c r="C528" s="681"/>
      <c r="D528" s="681"/>
      <c r="E528" s="684" t="s">
        <v>271</v>
      </c>
      <c r="F528" s="685"/>
      <c r="G528" s="169">
        <v>3135420</v>
      </c>
      <c r="H528" s="169">
        <v>2641160</v>
      </c>
      <c r="I528" s="170">
        <v>449592</v>
      </c>
      <c r="J528" s="171">
        <v>17.02</v>
      </c>
      <c r="K528" s="172">
        <f t="shared" si="17"/>
        <v>0.15913364088268872</v>
      </c>
      <c r="L528" s="170">
        <f t="shared" si="18"/>
        <v>-870988</v>
      </c>
    </row>
    <row r="529" spans="1:12" ht="12.95" customHeight="1" x14ac:dyDescent="0.25">
      <c r="A529" s="680"/>
      <c r="B529" s="681"/>
      <c r="C529" s="681"/>
      <c r="D529" s="681"/>
      <c r="E529" s="684" t="s">
        <v>272</v>
      </c>
      <c r="F529" s="685"/>
      <c r="G529" s="169">
        <v>30613</v>
      </c>
      <c r="H529" s="169">
        <v>30613</v>
      </c>
      <c r="I529" s="170">
        <v>5613</v>
      </c>
      <c r="J529" s="171">
        <v>18.34</v>
      </c>
      <c r="K529" s="172">
        <f t="shared" si="17"/>
        <v>1.98672824755452E-3</v>
      </c>
      <c r="L529" s="170">
        <f t="shared" si="18"/>
        <v>-9693.5</v>
      </c>
    </row>
    <row r="530" spans="1:12" ht="12.95" customHeight="1" x14ac:dyDescent="0.25">
      <c r="A530" s="680"/>
      <c r="B530" s="681"/>
      <c r="C530" s="681"/>
      <c r="D530" s="681"/>
      <c r="E530" s="684" t="s">
        <v>233</v>
      </c>
      <c r="F530" s="685"/>
      <c r="G530" s="169">
        <v>99000</v>
      </c>
      <c r="H530" s="169">
        <v>99000</v>
      </c>
      <c r="I530" s="170">
        <v>23546</v>
      </c>
      <c r="J530" s="171">
        <v>23.78</v>
      </c>
      <c r="K530" s="172">
        <f t="shared" si="17"/>
        <v>8.3341356345837739E-3</v>
      </c>
      <c r="L530" s="170">
        <f t="shared" si="18"/>
        <v>-25954</v>
      </c>
    </row>
    <row r="531" spans="1:12" ht="30" customHeight="1" x14ac:dyDescent="0.25">
      <c r="A531" s="680"/>
      <c r="B531" s="681"/>
      <c r="C531" s="681"/>
      <c r="D531" s="681"/>
      <c r="E531" s="684" t="s">
        <v>234</v>
      </c>
      <c r="F531" s="685"/>
      <c r="G531" s="169">
        <v>68000</v>
      </c>
      <c r="H531" s="169">
        <v>68000</v>
      </c>
      <c r="I531" s="170">
        <v>32497</v>
      </c>
      <c r="J531" s="171">
        <v>47.79</v>
      </c>
      <c r="K531" s="172">
        <f t="shared" ref="K531:K594" si="19">I531/$I$8%</f>
        <v>1.1502353084051174E-2</v>
      </c>
      <c r="L531" s="170">
        <f t="shared" ref="L531:L594" si="20">I531-H531/2</f>
        <v>-1503</v>
      </c>
    </row>
    <row r="532" spans="1:12" ht="30" customHeight="1" x14ac:dyDescent="0.25">
      <c r="A532" s="680"/>
      <c r="B532" s="681"/>
      <c r="C532" s="681"/>
      <c r="D532" s="681"/>
      <c r="E532" s="684" t="s">
        <v>235</v>
      </c>
      <c r="F532" s="685"/>
      <c r="G532" s="169">
        <v>320000</v>
      </c>
      <c r="H532" s="169">
        <v>320000</v>
      </c>
      <c r="I532" s="170">
        <v>143320</v>
      </c>
      <c r="J532" s="171">
        <v>44.79</v>
      </c>
      <c r="K532" s="172">
        <f t="shared" si="19"/>
        <v>5.0728290119279137E-2</v>
      </c>
      <c r="L532" s="170">
        <f t="shared" si="20"/>
        <v>-16680</v>
      </c>
    </row>
    <row r="533" spans="1:12" ht="30" customHeight="1" x14ac:dyDescent="0.25">
      <c r="A533" s="680"/>
      <c r="B533" s="681"/>
      <c r="C533" s="681"/>
      <c r="D533" s="681"/>
      <c r="E533" s="684" t="s">
        <v>345</v>
      </c>
      <c r="F533" s="685"/>
      <c r="G533" s="169">
        <v>5950</v>
      </c>
      <c r="H533" s="169">
        <v>5950</v>
      </c>
      <c r="I533" s="170">
        <v>2011</v>
      </c>
      <c r="J533" s="171">
        <v>33.799999999999997</v>
      </c>
      <c r="K533" s="172">
        <f t="shared" si="19"/>
        <v>7.1179592122432565E-4</v>
      </c>
      <c r="L533" s="170">
        <f t="shared" si="20"/>
        <v>-964</v>
      </c>
    </row>
    <row r="534" spans="1:12" ht="30" customHeight="1" x14ac:dyDescent="0.25">
      <c r="A534" s="680"/>
      <c r="B534" s="681"/>
      <c r="C534" s="681"/>
      <c r="D534" s="681"/>
      <c r="E534" s="684" t="s">
        <v>335</v>
      </c>
      <c r="F534" s="685"/>
      <c r="G534" s="169">
        <v>1050</v>
      </c>
      <c r="H534" s="169">
        <v>1050</v>
      </c>
      <c r="I534" s="170">
        <v>355</v>
      </c>
      <c r="J534" s="171">
        <v>33.799999999999997</v>
      </c>
      <c r="K534" s="172">
        <f t="shared" si="19"/>
        <v>1.2565268624298141E-4</v>
      </c>
      <c r="L534" s="170">
        <f t="shared" si="20"/>
        <v>-170</v>
      </c>
    </row>
    <row r="535" spans="1:12" ht="12.95" customHeight="1" x14ac:dyDescent="0.25">
      <c r="A535" s="680"/>
      <c r="B535" s="681"/>
      <c r="C535" s="681"/>
      <c r="D535" s="681"/>
      <c r="E535" s="684" t="s">
        <v>236</v>
      </c>
      <c r="F535" s="685"/>
      <c r="G535" s="169">
        <v>4000</v>
      </c>
      <c r="H535" s="169">
        <v>4000</v>
      </c>
      <c r="I535" s="170">
        <v>0</v>
      </c>
      <c r="J535" s="171">
        <v>0</v>
      </c>
      <c r="K535" s="172">
        <f t="shared" si="19"/>
        <v>0</v>
      </c>
      <c r="L535" s="170">
        <f t="shared" si="20"/>
        <v>-2000</v>
      </c>
    </row>
    <row r="536" spans="1:12" ht="12.95" customHeight="1" x14ac:dyDescent="0.25">
      <c r="A536" s="680"/>
      <c r="B536" s="681"/>
      <c r="C536" s="681"/>
      <c r="D536" s="681"/>
      <c r="E536" s="684" t="s">
        <v>346</v>
      </c>
      <c r="F536" s="685"/>
      <c r="G536" s="169">
        <v>7700</v>
      </c>
      <c r="H536" s="169">
        <v>7700</v>
      </c>
      <c r="I536" s="170">
        <v>43</v>
      </c>
      <c r="J536" s="171">
        <v>0.56000000000000005</v>
      </c>
      <c r="K536" s="172">
        <f t="shared" si="19"/>
        <v>1.5219902840699155E-5</v>
      </c>
      <c r="L536" s="170">
        <f t="shared" si="20"/>
        <v>-3807</v>
      </c>
    </row>
    <row r="537" spans="1:12" ht="12.95" customHeight="1" x14ac:dyDescent="0.25">
      <c r="A537" s="680"/>
      <c r="B537" s="681"/>
      <c r="C537" s="681"/>
      <c r="D537" s="681"/>
      <c r="E537" s="684" t="s">
        <v>329</v>
      </c>
      <c r="F537" s="685"/>
      <c r="G537" s="169">
        <v>300</v>
      </c>
      <c r="H537" s="169">
        <v>300</v>
      </c>
      <c r="I537" s="170">
        <v>8</v>
      </c>
      <c r="J537" s="171">
        <v>2.54</v>
      </c>
      <c r="K537" s="172">
        <f t="shared" si="19"/>
        <v>2.8316098308277498E-6</v>
      </c>
      <c r="L537" s="170">
        <f t="shared" si="20"/>
        <v>-142</v>
      </c>
    </row>
    <row r="538" spans="1:12" ht="12.95" customHeight="1" x14ac:dyDescent="0.25">
      <c r="A538" s="680"/>
      <c r="B538" s="681"/>
      <c r="C538" s="681"/>
      <c r="D538" s="681"/>
      <c r="E538" s="684" t="s">
        <v>273</v>
      </c>
      <c r="F538" s="685"/>
      <c r="G538" s="169">
        <v>147000</v>
      </c>
      <c r="H538" s="169">
        <v>147000</v>
      </c>
      <c r="I538" s="170">
        <v>29140</v>
      </c>
      <c r="J538" s="171">
        <v>19.82</v>
      </c>
      <c r="K538" s="172">
        <f t="shared" si="19"/>
        <v>1.0314138808790079E-2</v>
      </c>
      <c r="L538" s="170">
        <f t="shared" si="20"/>
        <v>-44360</v>
      </c>
    </row>
    <row r="539" spans="1:12" ht="12.95" customHeight="1" x14ac:dyDescent="0.25">
      <c r="A539" s="680"/>
      <c r="B539" s="681"/>
      <c r="C539" s="681"/>
      <c r="D539" s="681"/>
      <c r="E539" s="684" t="s">
        <v>274</v>
      </c>
      <c r="F539" s="685"/>
      <c r="G539" s="169">
        <v>716000</v>
      </c>
      <c r="H539" s="169">
        <v>1317310</v>
      </c>
      <c r="I539" s="170">
        <v>285515</v>
      </c>
      <c r="J539" s="171">
        <v>21.67</v>
      </c>
      <c r="K539" s="172">
        <f t="shared" si="19"/>
        <v>0.10105838510609813</v>
      </c>
      <c r="L539" s="170">
        <f t="shared" si="20"/>
        <v>-373140</v>
      </c>
    </row>
    <row r="540" spans="1:12" ht="29.25" customHeight="1" x14ac:dyDescent="0.25">
      <c r="A540" s="680"/>
      <c r="B540" s="681"/>
      <c r="C540" s="681"/>
      <c r="D540" s="681"/>
      <c r="E540" s="684" t="s">
        <v>237</v>
      </c>
      <c r="F540" s="685"/>
      <c r="G540" s="169">
        <v>3400000</v>
      </c>
      <c r="H540" s="169">
        <v>3400000</v>
      </c>
      <c r="I540" s="170">
        <v>1402375</v>
      </c>
      <c r="J540" s="171">
        <v>41.25</v>
      </c>
      <c r="K540" s="172">
        <f t="shared" si="19"/>
        <v>0.49637235456338319</v>
      </c>
      <c r="L540" s="170">
        <f t="shared" si="20"/>
        <v>-297625</v>
      </c>
    </row>
    <row r="541" spans="1:12" ht="29.25" customHeight="1" x14ac:dyDescent="0.25">
      <c r="A541" s="680"/>
      <c r="B541" s="681"/>
      <c r="C541" s="681"/>
      <c r="D541" s="681"/>
      <c r="E541" s="684" t="s">
        <v>276</v>
      </c>
      <c r="F541" s="685"/>
      <c r="G541" s="169">
        <v>1589572</v>
      </c>
      <c r="H541" s="169">
        <v>1589572</v>
      </c>
      <c r="I541" s="170">
        <v>794786</v>
      </c>
      <c r="J541" s="171">
        <v>50</v>
      </c>
      <c r="K541" s="172">
        <f t="shared" si="19"/>
        <v>0.28131548137553297</v>
      </c>
      <c r="L541" s="170">
        <f t="shared" si="20"/>
        <v>0</v>
      </c>
    </row>
    <row r="542" spans="1:12" ht="12.95" customHeight="1" x14ac:dyDescent="0.25">
      <c r="A542" s="680"/>
      <c r="B542" s="681"/>
      <c r="C542" s="681"/>
      <c r="D542" s="681"/>
      <c r="E542" s="684" t="s">
        <v>238</v>
      </c>
      <c r="F542" s="685"/>
      <c r="G542" s="169">
        <v>515000</v>
      </c>
      <c r="H542" s="169">
        <v>514950</v>
      </c>
      <c r="I542" s="170">
        <v>215225</v>
      </c>
      <c r="J542" s="171">
        <v>41.8</v>
      </c>
      <c r="K542" s="172">
        <f t="shared" si="19"/>
        <v>7.6179153229987806E-2</v>
      </c>
      <c r="L542" s="170">
        <f t="shared" si="20"/>
        <v>-42250</v>
      </c>
    </row>
    <row r="543" spans="1:12" ht="12.95" customHeight="1" x14ac:dyDescent="0.25">
      <c r="A543" s="680"/>
      <c r="B543" s="681"/>
      <c r="C543" s="681"/>
      <c r="D543" s="681"/>
      <c r="E543" s="684" t="s">
        <v>278</v>
      </c>
      <c r="F543" s="685"/>
      <c r="G543" s="169">
        <v>356150</v>
      </c>
      <c r="H543" s="169">
        <v>354150</v>
      </c>
      <c r="I543" s="170">
        <v>115038</v>
      </c>
      <c r="J543" s="171">
        <v>32.479999999999997</v>
      </c>
      <c r="K543" s="172">
        <f t="shared" si="19"/>
        <v>4.0717841464845334E-2</v>
      </c>
      <c r="L543" s="170">
        <f t="shared" si="20"/>
        <v>-62037</v>
      </c>
    </row>
    <row r="544" spans="1:12" ht="12.95" customHeight="1" x14ac:dyDescent="0.25">
      <c r="A544" s="680"/>
      <c r="B544" s="681"/>
      <c r="C544" s="681"/>
      <c r="D544" s="681"/>
      <c r="E544" s="684" t="s">
        <v>279</v>
      </c>
      <c r="F544" s="685"/>
      <c r="G544" s="169">
        <v>2850</v>
      </c>
      <c r="H544" s="169">
        <v>2850</v>
      </c>
      <c r="I544" s="170">
        <v>396</v>
      </c>
      <c r="J544" s="171">
        <v>13.88</v>
      </c>
      <c r="K544" s="172">
        <f t="shared" si="19"/>
        <v>1.4016468662597363E-4</v>
      </c>
      <c r="L544" s="170">
        <f t="shared" si="20"/>
        <v>-1029</v>
      </c>
    </row>
    <row r="545" spans="1:12" ht="12.95" customHeight="1" x14ac:dyDescent="0.25">
      <c r="A545" s="680"/>
      <c r="B545" s="681"/>
      <c r="C545" s="681"/>
      <c r="D545" s="681"/>
      <c r="E545" s="684" t="s">
        <v>239</v>
      </c>
      <c r="F545" s="685"/>
      <c r="G545" s="169">
        <v>17000</v>
      </c>
      <c r="H545" s="169">
        <v>17000</v>
      </c>
      <c r="I545" s="170">
        <v>2079</v>
      </c>
      <c r="J545" s="171">
        <v>12.23</v>
      </c>
      <c r="K545" s="172">
        <f t="shared" si="19"/>
        <v>7.3586460478636154E-4</v>
      </c>
      <c r="L545" s="170">
        <f t="shared" si="20"/>
        <v>-6421</v>
      </c>
    </row>
    <row r="546" spans="1:12" ht="12.95" customHeight="1" x14ac:dyDescent="0.25">
      <c r="A546" s="680"/>
      <c r="B546" s="681"/>
      <c r="C546" s="681"/>
      <c r="D546" s="681"/>
      <c r="E546" s="684" t="s">
        <v>280</v>
      </c>
      <c r="F546" s="685"/>
      <c r="G546" s="169">
        <v>66800</v>
      </c>
      <c r="H546" s="169">
        <v>68800</v>
      </c>
      <c r="I546" s="170">
        <v>18251</v>
      </c>
      <c r="J546" s="171">
        <v>26.53</v>
      </c>
      <c r="K546" s="172">
        <f t="shared" si="19"/>
        <v>6.4599638778046579E-3</v>
      </c>
      <c r="L546" s="170">
        <f t="shared" si="20"/>
        <v>-16149</v>
      </c>
    </row>
    <row r="547" spans="1:12" ht="12.95" customHeight="1" x14ac:dyDescent="0.25">
      <c r="A547" s="680"/>
      <c r="B547" s="681"/>
      <c r="C547" s="681"/>
      <c r="D547" s="681"/>
      <c r="E547" s="684" t="s">
        <v>281</v>
      </c>
      <c r="F547" s="685"/>
      <c r="G547" s="169">
        <v>1200</v>
      </c>
      <c r="H547" s="169">
        <v>1200</v>
      </c>
      <c r="I547" s="170">
        <v>489</v>
      </c>
      <c r="J547" s="171">
        <v>40.78</v>
      </c>
      <c r="K547" s="172">
        <f t="shared" si="19"/>
        <v>1.7308215090934621E-4</v>
      </c>
      <c r="L547" s="170">
        <f t="shared" si="20"/>
        <v>-111</v>
      </c>
    </row>
    <row r="548" spans="1:12" ht="12.95" customHeight="1" x14ac:dyDescent="0.25">
      <c r="A548" s="680" t="s">
        <v>0</v>
      </c>
      <c r="B548" s="681"/>
      <c r="C548" s="681"/>
      <c r="D548" s="681"/>
      <c r="E548" s="684" t="s">
        <v>240</v>
      </c>
      <c r="F548" s="685"/>
      <c r="G548" s="169">
        <v>219850</v>
      </c>
      <c r="H548" s="169">
        <v>219850</v>
      </c>
      <c r="I548" s="170">
        <v>102025</v>
      </c>
      <c r="J548" s="171">
        <v>46.41</v>
      </c>
      <c r="K548" s="172">
        <f t="shared" si="19"/>
        <v>3.6111874123775145E-2</v>
      </c>
      <c r="L548" s="170">
        <f t="shared" si="20"/>
        <v>-7900</v>
      </c>
    </row>
    <row r="549" spans="1:12" ht="12.95" customHeight="1" x14ac:dyDescent="0.25">
      <c r="A549" s="680"/>
      <c r="B549" s="681"/>
      <c r="C549" s="681"/>
      <c r="D549" s="681"/>
      <c r="E549" s="684" t="s">
        <v>241</v>
      </c>
      <c r="F549" s="685"/>
      <c r="G549" s="169">
        <v>907208</v>
      </c>
      <c r="H549" s="169">
        <v>755723</v>
      </c>
      <c r="I549" s="170">
        <v>566792</v>
      </c>
      <c r="J549" s="171">
        <v>75</v>
      </c>
      <c r="K549" s="172">
        <f t="shared" si="19"/>
        <v>0.20061672490431526</v>
      </c>
      <c r="L549" s="170">
        <f t="shared" si="20"/>
        <v>188930.5</v>
      </c>
    </row>
    <row r="550" spans="1:12" ht="12.95" customHeight="1" x14ac:dyDescent="0.25">
      <c r="A550" s="680"/>
      <c r="B550" s="681"/>
      <c r="C550" s="681"/>
      <c r="D550" s="681"/>
      <c r="E550" s="684" t="s">
        <v>245</v>
      </c>
      <c r="F550" s="685"/>
      <c r="G550" s="169">
        <v>24810</v>
      </c>
      <c r="H550" s="169">
        <v>123887</v>
      </c>
      <c r="I550" s="170">
        <v>45897</v>
      </c>
      <c r="J550" s="171">
        <v>37.049999999999997</v>
      </c>
      <c r="K550" s="172">
        <f t="shared" si="19"/>
        <v>1.6245299550687653E-2</v>
      </c>
      <c r="L550" s="170">
        <f t="shared" si="20"/>
        <v>-16046.5</v>
      </c>
    </row>
    <row r="551" spans="1:12" ht="12.95" customHeight="1" x14ac:dyDescent="0.25">
      <c r="A551" s="680"/>
      <c r="B551" s="681"/>
      <c r="C551" s="681"/>
      <c r="D551" s="681"/>
      <c r="E551" s="684" t="s">
        <v>347</v>
      </c>
      <c r="F551" s="685"/>
      <c r="G551" s="169">
        <v>0</v>
      </c>
      <c r="H551" s="169">
        <v>100000</v>
      </c>
      <c r="I551" s="170">
        <v>10038</v>
      </c>
      <c r="J551" s="171">
        <v>10.039999999999999</v>
      </c>
      <c r="K551" s="172">
        <f t="shared" si="19"/>
        <v>3.5529624352311192E-3</v>
      </c>
      <c r="L551" s="170">
        <f t="shared" si="20"/>
        <v>-39962</v>
      </c>
    </row>
    <row r="552" spans="1:12" ht="12.95" customHeight="1" x14ac:dyDescent="0.25">
      <c r="A552" s="680"/>
      <c r="B552" s="681"/>
      <c r="C552" s="681"/>
      <c r="D552" s="681"/>
      <c r="E552" s="684" t="s">
        <v>246</v>
      </c>
      <c r="F552" s="685"/>
      <c r="G552" s="169">
        <v>185000</v>
      </c>
      <c r="H552" s="169">
        <v>185000</v>
      </c>
      <c r="I552" s="170">
        <v>60065</v>
      </c>
      <c r="J552" s="171">
        <v>32.47</v>
      </c>
      <c r="K552" s="172">
        <f t="shared" si="19"/>
        <v>2.12600805610836E-2</v>
      </c>
      <c r="L552" s="170">
        <f t="shared" si="20"/>
        <v>-32435</v>
      </c>
    </row>
    <row r="553" spans="1:12" ht="12.95" customHeight="1" x14ac:dyDescent="0.25">
      <c r="A553" s="680"/>
      <c r="B553" s="681"/>
      <c r="C553" s="681"/>
      <c r="D553" s="681"/>
      <c r="E553" s="684" t="s">
        <v>282</v>
      </c>
      <c r="F553" s="685"/>
      <c r="G553" s="169">
        <v>911500</v>
      </c>
      <c r="H553" s="169">
        <v>812884</v>
      </c>
      <c r="I553" s="170">
        <v>200165</v>
      </c>
      <c r="J553" s="171">
        <v>24.62</v>
      </c>
      <c r="K553" s="172">
        <f t="shared" si="19"/>
        <v>7.0848647723454575E-2</v>
      </c>
      <c r="L553" s="170">
        <f t="shared" si="20"/>
        <v>-206277</v>
      </c>
    </row>
    <row r="554" spans="1:12" ht="12.95" customHeight="1" x14ac:dyDescent="0.25">
      <c r="A554" s="680"/>
      <c r="B554" s="681"/>
      <c r="C554" s="681"/>
      <c r="D554" s="681"/>
      <c r="E554" s="684" t="s">
        <v>283</v>
      </c>
      <c r="F554" s="685"/>
      <c r="G554" s="169">
        <v>4500</v>
      </c>
      <c r="H554" s="169">
        <v>4500</v>
      </c>
      <c r="I554" s="170">
        <v>2547</v>
      </c>
      <c r="J554" s="171">
        <v>56.6</v>
      </c>
      <c r="K554" s="172">
        <f t="shared" si="19"/>
        <v>9.0151377988978486E-4</v>
      </c>
      <c r="L554" s="170">
        <f t="shared" si="20"/>
        <v>297</v>
      </c>
    </row>
    <row r="555" spans="1:12" ht="12.95" customHeight="1" x14ac:dyDescent="0.25">
      <c r="A555" s="680"/>
      <c r="B555" s="681"/>
      <c r="C555" s="681"/>
      <c r="D555" s="681"/>
      <c r="E555" s="684" t="s">
        <v>292</v>
      </c>
      <c r="F555" s="685"/>
      <c r="G555" s="169">
        <v>0</v>
      </c>
      <c r="H555" s="169">
        <v>562</v>
      </c>
      <c r="I555" s="170">
        <v>90</v>
      </c>
      <c r="J555" s="171">
        <v>16.04</v>
      </c>
      <c r="K555" s="172">
        <f t="shared" si="19"/>
        <v>3.1855610596812185E-5</v>
      </c>
      <c r="L555" s="170">
        <f t="shared" si="20"/>
        <v>-191</v>
      </c>
    </row>
    <row r="556" spans="1:12" s="175" customFormat="1" ht="12.95" customHeight="1" x14ac:dyDescent="0.25">
      <c r="A556" s="680" t="s">
        <v>0</v>
      </c>
      <c r="B556" s="681"/>
      <c r="C556" s="176"/>
      <c r="D556" s="690" t="s">
        <v>247</v>
      </c>
      <c r="E556" s="691"/>
      <c r="F556" s="691"/>
      <c r="G556" s="164">
        <v>1729000</v>
      </c>
      <c r="H556" s="164">
        <v>1729000</v>
      </c>
      <c r="I556" s="165">
        <v>13219</v>
      </c>
      <c r="J556" s="166">
        <v>0.76</v>
      </c>
      <c r="K556" s="167">
        <f t="shared" si="19"/>
        <v>4.6788812942140032E-3</v>
      </c>
      <c r="L556" s="165">
        <f t="shared" si="20"/>
        <v>-851281</v>
      </c>
    </row>
    <row r="557" spans="1:12" ht="12.95" customHeight="1" x14ac:dyDescent="0.25">
      <c r="A557" s="680"/>
      <c r="B557" s="681"/>
      <c r="C557" s="168"/>
      <c r="D557" s="681" t="s">
        <v>0</v>
      </c>
      <c r="E557" s="684" t="s">
        <v>248</v>
      </c>
      <c r="F557" s="685"/>
      <c r="G557" s="169">
        <v>1429000</v>
      </c>
      <c r="H557" s="169">
        <v>1429000</v>
      </c>
      <c r="I557" s="170">
        <v>13219</v>
      </c>
      <c r="J557" s="171">
        <v>0.93</v>
      </c>
      <c r="K557" s="172">
        <f t="shared" si="19"/>
        <v>4.6788812942140032E-3</v>
      </c>
      <c r="L557" s="170">
        <f t="shared" si="20"/>
        <v>-701281</v>
      </c>
    </row>
    <row r="558" spans="1:12" ht="12.95" customHeight="1" x14ac:dyDescent="0.25">
      <c r="A558" s="680"/>
      <c r="B558" s="681"/>
      <c r="C558" s="168"/>
      <c r="D558" s="681"/>
      <c r="E558" s="684" t="s">
        <v>284</v>
      </c>
      <c r="F558" s="685"/>
      <c r="G558" s="169">
        <v>300000</v>
      </c>
      <c r="H558" s="169">
        <v>300000</v>
      </c>
      <c r="I558" s="170">
        <v>0</v>
      </c>
      <c r="J558" s="171">
        <v>0</v>
      </c>
      <c r="K558" s="172">
        <f t="shared" si="19"/>
        <v>0</v>
      </c>
      <c r="L558" s="170">
        <f t="shared" si="20"/>
        <v>-150000</v>
      </c>
    </row>
    <row r="559" spans="1:12" ht="12.95" customHeight="1" x14ac:dyDescent="0.25">
      <c r="A559" s="173" t="s">
        <v>0</v>
      </c>
      <c r="B559" s="686" t="s">
        <v>133</v>
      </c>
      <c r="C559" s="687"/>
      <c r="D559" s="687"/>
      <c r="E559" s="687"/>
      <c r="F559" s="687"/>
      <c r="G559" s="159">
        <v>1001254</v>
      </c>
      <c r="H559" s="159">
        <v>1001254</v>
      </c>
      <c r="I559" s="160">
        <v>529731</v>
      </c>
      <c r="J559" s="161">
        <v>52.91</v>
      </c>
      <c r="K559" s="162">
        <f t="shared" si="19"/>
        <v>0.18749893841177684</v>
      </c>
      <c r="L559" s="160">
        <f t="shared" si="20"/>
        <v>29104</v>
      </c>
    </row>
    <row r="560" spans="1:12" s="175" customFormat="1" ht="12.95" customHeight="1" x14ac:dyDescent="0.25">
      <c r="A560" s="173"/>
      <c r="B560" s="221" t="s">
        <v>0</v>
      </c>
      <c r="C560" s="174"/>
      <c r="D560" s="690" t="s">
        <v>220</v>
      </c>
      <c r="E560" s="691"/>
      <c r="F560" s="691"/>
      <c r="G560" s="164">
        <v>1001254</v>
      </c>
      <c r="H560" s="164">
        <v>1001254</v>
      </c>
      <c r="I560" s="165">
        <v>529731</v>
      </c>
      <c r="J560" s="166">
        <v>52.91</v>
      </c>
      <c r="K560" s="167">
        <f t="shared" si="19"/>
        <v>0.18749893841177684</v>
      </c>
      <c r="L560" s="165">
        <f t="shared" si="20"/>
        <v>29104</v>
      </c>
    </row>
    <row r="561" spans="1:12" ht="12.95" customHeight="1" x14ac:dyDescent="0.25">
      <c r="A561" s="173"/>
      <c r="B561" s="94"/>
      <c r="C561" s="199"/>
      <c r="D561" s="220" t="s">
        <v>0</v>
      </c>
      <c r="E561" s="684" t="s">
        <v>221</v>
      </c>
      <c r="F561" s="685"/>
      <c r="G561" s="169">
        <v>400</v>
      </c>
      <c r="H561" s="169">
        <v>400</v>
      </c>
      <c r="I561" s="170">
        <v>0</v>
      </c>
      <c r="J561" s="171">
        <v>0</v>
      </c>
      <c r="K561" s="172">
        <f t="shared" si="19"/>
        <v>0</v>
      </c>
      <c r="L561" s="170">
        <f t="shared" si="20"/>
        <v>-200</v>
      </c>
    </row>
    <row r="562" spans="1:12" ht="12.95" customHeight="1" x14ac:dyDescent="0.25">
      <c r="A562" s="213"/>
      <c r="B562" s="218"/>
      <c r="C562" s="200"/>
      <c r="D562" s="219"/>
      <c r="E562" s="684" t="s">
        <v>222</v>
      </c>
      <c r="F562" s="685"/>
      <c r="G562" s="169">
        <v>453371</v>
      </c>
      <c r="H562" s="169">
        <v>453371</v>
      </c>
      <c r="I562" s="170">
        <v>207282</v>
      </c>
      <c r="J562" s="171">
        <v>45.72</v>
      </c>
      <c r="K562" s="172">
        <f t="shared" si="19"/>
        <v>7.33677186192047E-2</v>
      </c>
      <c r="L562" s="170">
        <f t="shared" si="20"/>
        <v>-19403.5</v>
      </c>
    </row>
    <row r="563" spans="1:12" ht="12.95" customHeight="1" x14ac:dyDescent="0.25">
      <c r="A563" s="173"/>
      <c r="B563" s="94"/>
      <c r="C563" s="168"/>
      <c r="D563" s="214"/>
      <c r="E563" s="684" t="s">
        <v>223</v>
      </c>
      <c r="F563" s="685"/>
      <c r="G563" s="169">
        <v>38537</v>
      </c>
      <c r="H563" s="169">
        <v>38537</v>
      </c>
      <c r="I563" s="170">
        <v>34286</v>
      </c>
      <c r="J563" s="171">
        <v>88.97</v>
      </c>
      <c r="K563" s="172">
        <f t="shared" si="19"/>
        <v>1.2135571832470028E-2</v>
      </c>
      <c r="L563" s="170">
        <f t="shared" si="20"/>
        <v>15017.5</v>
      </c>
    </row>
    <row r="564" spans="1:12" ht="12.95" customHeight="1" x14ac:dyDescent="0.25">
      <c r="A564" s="173"/>
      <c r="B564" s="94"/>
      <c r="C564" s="168"/>
      <c r="D564" s="214"/>
      <c r="E564" s="684" t="s">
        <v>224</v>
      </c>
      <c r="F564" s="685"/>
      <c r="G564" s="169">
        <v>67665</v>
      </c>
      <c r="H564" s="169">
        <v>67665</v>
      </c>
      <c r="I564" s="170">
        <v>43083</v>
      </c>
      <c r="J564" s="171">
        <v>63.67</v>
      </c>
      <c r="K564" s="172">
        <f t="shared" si="19"/>
        <v>1.5249280792693993E-2</v>
      </c>
      <c r="L564" s="170">
        <f t="shared" si="20"/>
        <v>9250.5</v>
      </c>
    </row>
    <row r="565" spans="1:12" ht="12.95" customHeight="1" x14ac:dyDescent="0.25">
      <c r="A565" s="173"/>
      <c r="B565" s="94"/>
      <c r="C565" s="168"/>
      <c r="D565" s="214"/>
      <c r="E565" s="684" t="s">
        <v>225</v>
      </c>
      <c r="F565" s="685"/>
      <c r="G565" s="169">
        <v>11108</v>
      </c>
      <c r="H565" s="169">
        <v>11108</v>
      </c>
      <c r="I565" s="170">
        <v>5803</v>
      </c>
      <c r="J565" s="171">
        <v>52.24</v>
      </c>
      <c r="K565" s="172">
        <f t="shared" si="19"/>
        <v>2.0539789810366791E-3</v>
      </c>
      <c r="L565" s="170">
        <f t="shared" si="20"/>
        <v>249</v>
      </c>
    </row>
    <row r="566" spans="1:12" ht="12.95" customHeight="1" x14ac:dyDescent="0.25">
      <c r="A566" s="173"/>
      <c r="B566" s="94"/>
      <c r="C566" s="168"/>
      <c r="D566" s="214"/>
      <c r="E566" s="684" t="s">
        <v>227</v>
      </c>
      <c r="F566" s="685"/>
      <c r="G566" s="169">
        <v>3000</v>
      </c>
      <c r="H566" s="169">
        <v>2800</v>
      </c>
      <c r="I566" s="170">
        <v>0</v>
      </c>
      <c r="J566" s="171">
        <v>0</v>
      </c>
      <c r="K566" s="172">
        <f t="shared" si="19"/>
        <v>0</v>
      </c>
      <c r="L566" s="170">
        <f t="shared" si="20"/>
        <v>-1400</v>
      </c>
    </row>
    <row r="567" spans="1:12" ht="12.95" customHeight="1" x14ac:dyDescent="0.25">
      <c r="A567" s="173"/>
      <c r="B567" s="94"/>
      <c r="C567" s="168"/>
      <c r="D567" s="214"/>
      <c r="E567" s="684" t="s">
        <v>228</v>
      </c>
      <c r="F567" s="685"/>
      <c r="G567" s="169">
        <v>20000</v>
      </c>
      <c r="H567" s="169">
        <v>20000</v>
      </c>
      <c r="I567" s="170">
        <v>14962</v>
      </c>
      <c r="J567" s="171">
        <v>74.81</v>
      </c>
      <c r="K567" s="172">
        <f t="shared" si="19"/>
        <v>5.2958182861055992E-3</v>
      </c>
      <c r="L567" s="170">
        <f t="shared" si="20"/>
        <v>4962</v>
      </c>
    </row>
    <row r="568" spans="1:12" ht="12.95" customHeight="1" x14ac:dyDescent="0.25">
      <c r="A568" s="173"/>
      <c r="B568" s="94"/>
      <c r="C568" s="168"/>
      <c r="D568" s="214"/>
      <c r="E568" s="684" t="s">
        <v>229</v>
      </c>
      <c r="F568" s="685"/>
      <c r="G568" s="169">
        <v>5000</v>
      </c>
      <c r="H568" s="169">
        <v>5000</v>
      </c>
      <c r="I568" s="170">
        <v>2503</v>
      </c>
      <c r="J568" s="171">
        <v>50.07</v>
      </c>
      <c r="K568" s="172">
        <f t="shared" si="19"/>
        <v>8.8593992582023219E-4</v>
      </c>
      <c r="L568" s="170">
        <f t="shared" si="20"/>
        <v>3</v>
      </c>
    </row>
    <row r="569" spans="1:12" ht="12.95" customHeight="1" x14ac:dyDescent="0.25">
      <c r="A569" s="173"/>
      <c r="B569" s="94"/>
      <c r="C569" s="168"/>
      <c r="D569" s="214"/>
      <c r="E569" s="684" t="s">
        <v>230</v>
      </c>
      <c r="F569" s="685"/>
      <c r="G569" s="169">
        <v>4000</v>
      </c>
      <c r="H569" s="169">
        <v>4000</v>
      </c>
      <c r="I569" s="170">
        <v>646</v>
      </c>
      <c r="J569" s="171">
        <v>16.14</v>
      </c>
      <c r="K569" s="172">
        <f t="shared" si="19"/>
        <v>2.2865249383934079E-4</v>
      </c>
      <c r="L569" s="170">
        <f t="shared" si="20"/>
        <v>-1354</v>
      </c>
    </row>
    <row r="570" spans="1:12" ht="12.95" customHeight="1" x14ac:dyDescent="0.25">
      <c r="A570" s="173"/>
      <c r="B570" s="94"/>
      <c r="C570" s="168"/>
      <c r="D570" s="214"/>
      <c r="E570" s="684" t="s">
        <v>231</v>
      </c>
      <c r="F570" s="685"/>
      <c r="G570" s="169">
        <v>200</v>
      </c>
      <c r="H570" s="169">
        <v>200</v>
      </c>
      <c r="I570" s="170">
        <v>0</v>
      </c>
      <c r="J570" s="171">
        <v>0</v>
      </c>
      <c r="K570" s="172">
        <f t="shared" si="19"/>
        <v>0</v>
      </c>
      <c r="L570" s="170">
        <f t="shared" si="20"/>
        <v>-100</v>
      </c>
    </row>
    <row r="571" spans="1:12" ht="12.95" customHeight="1" x14ac:dyDescent="0.25">
      <c r="A571" s="173"/>
      <c r="B571" s="94"/>
      <c r="C571" s="168"/>
      <c r="D571" s="214"/>
      <c r="E571" s="684" t="s">
        <v>232</v>
      </c>
      <c r="F571" s="685"/>
      <c r="G571" s="169">
        <v>235000</v>
      </c>
      <c r="H571" s="169">
        <v>235000</v>
      </c>
      <c r="I571" s="170">
        <v>142656</v>
      </c>
      <c r="J571" s="171">
        <v>60.7</v>
      </c>
      <c r="K571" s="172">
        <f t="shared" si="19"/>
        <v>5.0493266503320436E-2</v>
      </c>
      <c r="L571" s="170">
        <f t="shared" si="20"/>
        <v>25156</v>
      </c>
    </row>
    <row r="572" spans="1:12" ht="12.95" customHeight="1" x14ac:dyDescent="0.25">
      <c r="A572" s="173"/>
      <c r="B572" s="94"/>
      <c r="C572" s="168"/>
      <c r="D572" s="214"/>
      <c r="E572" s="684" t="s">
        <v>233</v>
      </c>
      <c r="F572" s="685"/>
      <c r="G572" s="169">
        <v>0</v>
      </c>
      <c r="H572" s="169">
        <v>1600</v>
      </c>
      <c r="I572" s="170">
        <v>543</v>
      </c>
      <c r="J572" s="171">
        <v>33.97</v>
      </c>
      <c r="K572" s="172">
        <f t="shared" si="19"/>
        <v>1.9219551726743352E-4</v>
      </c>
      <c r="L572" s="170">
        <f t="shared" si="20"/>
        <v>-257</v>
      </c>
    </row>
    <row r="573" spans="1:12" ht="30" customHeight="1" x14ac:dyDescent="0.25">
      <c r="A573" s="173"/>
      <c r="B573" s="94"/>
      <c r="C573" s="168"/>
      <c r="D573" s="214"/>
      <c r="E573" s="684" t="s">
        <v>234</v>
      </c>
      <c r="F573" s="685"/>
      <c r="G573" s="169">
        <v>12000</v>
      </c>
      <c r="H573" s="169">
        <v>12000</v>
      </c>
      <c r="I573" s="170">
        <v>6497</v>
      </c>
      <c r="J573" s="171">
        <v>54.15</v>
      </c>
      <c r="K573" s="172">
        <f t="shared" si="19"/>
        <v>2.2996211338609865E-3</v>
      </c>
      <c r="L573" s="170">
        <f t="shared" si="20"/>
        <v>497</v>
      </c>
    </row>
    <row r="574" spans="1:12" ht="30" customHeight="1" x14ac:dyDescent="0.25">
      <c r="A574" s="173"/>
      <c r="B574" s="94"/>
      <c r="C574" s="168"/>
      <c r="D574" s="214"/>
      <c r="E574" s="684" t="s">
        <v>235</v>
      </c>
      <c r="F574" s="685"/>
      <c r="G574" s="169">
        <v>25000</v>
      </c>
      <c r="H574" s="169">
        <v>25000</v>
      </c>
      <c r="I574" s="170">
        <v>12588</v>
      </c>
      <c r="J574" s="171">
        <v>50.35</v>
      </c>
      <c r="K574" s="172">
        <f t="shared" si="19"/>
        <v>4.4555380688074643E-3</v>
      </c>
      <c r="L574" s="170">
        <f t="shared" si="20"/>
        <v>88</v>
      </c>
    </row>
    <row r="575" spans="1:12" ht="12.95" customHeight="1" x14ac:dyDescent="0.25">
      <c r="A575" s="173"/>
      <c r="B575" s="94"/>
      <c r="C575" s="168"/>
      <c r="D575" s="214"/>
      <c r="E575" s="684" t="s">
        <v>236</v>
      </c>
      <c r="F575" s="685"/>
      <c r="G575" s="169">
        <v>1000</v>
      </c>
      <c r="H575" s="169">
        <v>1000</v>
      </c>
      <c r="I575" s="170">
        <v>60</v>
      </c>
      <c r="J575" s="171">
        <v>6.01</v>
      </c>
      <c r="K575" s="172">
        <f t="shared" si="19"/>
        <v>2.1237073731208124E-5</v>
      </c>
      <c r="L575" s="170">
        <f t="shared" si="20"/>
        <v>-440</v>
      </c>
    </row>
    <row r="576" spans="1:12" ht="27" customHeight="1" x14ac:dyDescent="0.25">
      <c r="A576" s="173"/>
      <c r="B576" s="94"/>
      <c r="C576" s="168"/>
      <c r="D576" s="214"/>
      <c r="E576" s="684" t="s">
        <v>237</v>
      </c>
      <c r="F576" s="685"/>
      <c r="G576" s="169">
        <v>72000</v>
      </c>
      <c r="H576" s="169">
        <v>72000</v>
      </c>
      <c r="I576" s="170">
        <v>34716</v>
      </c>
      <c r="J576" s="171">
        <v>48.22</v>
      </c>
      <c r="K576" s="172">
        <f t="shared" si="19"/>
        <v>1.2287770860877021E-2</v>
      </c>
      <c r="L576" s="170">
        <f t="shared" si="20"/>
        <v>-1284</v>
      </c>
    </row>
    <row r="577" spans="1:12" ht="12.95" customHeight="1" x14ac:dyDescent="0.25">
      <c r="A577" s="173"/>
      <c r="B577" s="94"/>
      <c r="C577" s="168"/>
      <c r="D577" s="214"/>
      <c r="E577" s="684" t="s">
        <v>238</v>
      </c>
      <c r="F577" s="685"/>
      <c r="G577" s="169">
        <v>4695</v>
      </c>
      <c r="H577" s="169">
        <v>4695</v>
      </c>
      <c r="I577" s="170">
        <v>2518</v>
      </c>
      <c r="J577" s="171">
        <v>53.64</v>
      </c>
      <c r="K577" s="172">
        <f t="shared" si="19"/>
        <v>8.9124919425303422E-4</v>
      </c>
      <c r="L577" s="170">
        <f t="shared" si="20"/>
        <v>170.5</v>
      </c>
    </row>
    <row r="578" spans="1:12" ht="12.95" customHeight="1" x14ac:dyDescent="0.25">
      <c r="A578" s="173"/>
      <c r="B578" s="94"/>
      <c r="C578" s="168"/>
      <c r="D578" s="214"/>
      <c r="E578" s="684" t="s">
        <v>239</v>
      </c>
      <c r="F578" s="685"/>
      <c r="G578" s="169">
        <v>10000</v>
      </c>
      <c r="H578" s="169">
        <v>10000</v>
      </c>
      <c r="I578" s="170">
        <v>4537</v>
      </c>
      <c r="J578" s="171">
        <v>45.37</v>
      </c>
      <c r="K578" s="172">
        <f t="shared" si="19"/>
        <v>1.6058767253081876E-3</v>
      </c>
      <c r="L578" s="170">
        <f t="shared" si="20"/>
        <v>-463</v>
      </c>
    </row>
    <row r="579" spans="1:12" ht="12.95" customHeight="1" x14ac:dyDescent="0.25">
      <c r="A579" s="173"/>
      <c r="B579" s="94"/>
      <c r="C579" s="168"/>
      <c r="D579" s="214"/>
      <c r="E579" s="684" t="s">
        <v>240</v>
      </c>
      <c r="F579" s="685"/>
      <c r="G579" s="169">
        <v>4000</v>
      </c>
      <c r="H579" s="169">
        <v>2722</v>
      </c>
      <c r="I579" s="170">
        <v>2651</v>
      </c>
      <c r="J579" s="171">
        <v>97.41</v>
      </c>
      <c r="K579" s="172">
        <f t="shared" si="19"/>
        <v>9.3832470769054563E-4</v>
      </c>
      <c r="L579" s="170">
        <f t="shared" si="20"/>
        <v>1290</v>
      </c>
    </row>
    <row r="580" spans="1:12" ht="12.95" customHeight="1" x14ac:dyDescent="0.25">
      <c r="A580" s="173"/>
      <c r="B580" s="94"/>
      <c r="C580" s="168"/>
      <c r="D580" s="214"/>
      <c r="E580" s="684" t="s">
        <v>241</v>
      </c>
      <c r="F580" s="685"/>
      <c r="G580" s="169">
        <v>3678</v>
      </c>
      <c r="H580" s="169">
        <v>3556</v>
      </c>
      <c r="I580" s="170">
        <v>2666</v>
      </c>
      <c r="J580" s="171">
        <v>74.98</v>
      </c>
      <c r="K580" s="172">
        <f t="shared" si="19"/>
        <v>9.4363397612334766E-4</v>
      </c>
      <c r="L580" s="170">
        <f t="shared" si="20"/>
        <v>888</v>
      </c>
    </row>
    <row r="581" spans="1:12" ht="12.95" customHeight="1" x14ac:dyDescent="0.25">
      <c r="A581" s="173"/>
      <c r="B581" s="94"/>
      <c r="C581" s="168"/>
      <c r="D581" s="214"/>
      <c r="E581" s="684" t="s">
        <v>242</v>
      </c>
      <c r="F581" s="685"/>
      <c r="G581" s="169">
        <v>11600</v>
      </c>
      <c r="H581" s="169">
        <v>11600</v>
      </c>
      <c r="I581" s="170">
        <v>0</v>
      </c>
      <c r="J581" s="171">
        <v>0</v>
      </c>
      <c r="K581" s="172">
        <f t="shared" si="19"/>
        <v>0</v>
      </c>
      <c r="L581" s="170">
        <f t="shared" si="20"/>
        <v>-5800</v>
      </c>
    </row>
    <row r="582" spans="1:12" ht="12.95" customHeight="1" x14ac:dyDescent="0.25">
      <c r="A582" s="173"/>
      <c r="B582" s="94"/>
      <c r="C582" s="168"/>
      <c r="D582" s="214"/>
      <c r="E582" s="684" t="s">
        <v>246</v>
      </c>
      <c r="F582" s="685"/>
      <c r="G582" s="169">
        <v>10000</v>
      </c>
      <c r="H582" s="169">
        <v>10000</v>
      </c>
      <c r="I582" s="170">
        <v>5808</v>
      </c>
      <c r="J582" s="171">
        <v>58.08</v>
      </c>
      <c r="K582" s="172">
        <f t="shared" si="19"/>
        <v>2.0557487371809465E-3</v>
      </c>
      <c r="L582" s="170">
        <f t="shared" si="20"/>
        <v>808</v>
      </c>
    </row>
    <row r="583" spans="1:12" ht="12.95" customHeight="1" x14ac:dyDescent="0.25">
      <c r="A583" s="173"/>
      <c r="B583" s="216"/>
      <c r="C583" s="168"/>
      <c r="D583" s="217"/>
      <c r="E583" s="684" t="s">
        <v>292</v>
      </c>
      <c r="F583" s="685"/>
      <c r="G583" s="169">
        <v>9000</v>
      </c>
      <c r="H583" s="169">
        <v>9000</v>
      </c>
      <c r="I583" s="170">
        <v>5925</v>
      </c>
      <c r="J583" s="171">
        <v>65.83</v>
      </c>
      <c r="K583" s="172">
        <f t="shared" si="19"/>
        <v>2.0971610309568024E-3</v>
      </c>
      <c r="L583" s="170">
        <f t="shared" si="20"/>
        <v>1425</v>
      </c>
    </row>
    <row r="584" spans="1:12" ht="12.95" customHeight="1" x14ac:dyDescent="0.25">
      <c r="A584" s="680" t="s">
        <v>0</v>
      </c>
      <c r="B584" s="686" t="s">
        <v>134</v>
      </c>
      <c r="C584" s="687"/>
      <c r="D584" s="687"/>
      <c r="E584" s="687"/>
      <c r="F584" s="687"/>
      <c r="G584" s="159">
        <v>489440</v>
      </c>
      <c r="H584" s="159">
        <v>489440</v>
      </c>
      <c r="I584" s="160">
        <v>186697</v>
      </c>
      <c r="J584" s="161">
        <v>38.14</v>
      </c>
      <c r="K584" s="162">
        <f t="shared" si="19"/>
        <v>6.6081632573256055E-2</v>
      </c>
      <c r="L584" s="160">
        <f t="shared" si="20"/>
        <v>-58023</v>
      </c>
    </row>
    <row r="585" spans="1:12" s="175" customFormat="1" ht="12.95" customHeight="1" x14ac:dyDescent="0.25">
      <c r="A585" s="680"/>
      <c r="B585" s="688" t="s">
        <v>0</v>
      </c>
      <c r="C585" s="174"/>
      <c r="D585" s="690" t="s">
        <v>220</v>
      </c>
      <c r="E585" s="691"/>
      <c r="F585" s="691"/>
      <c r="G585" s="164">
        <v>489440</v>
      </c>
      <c r="H585" s="164">
        <v>489440</v>
      </c>
      <c r="I585" s="165">
        <v>186697</v>
      </c>
      <c r="J585" s="166">
        <v>38.14</v>
      </c>
      <c r="K585" s="167">
        <f t="shared" si="19"/>
        <v>6.6081632573256055E-2</v>
      </c>
      <c r="L585" s="165">
        <f t="shared" si="20"/>
        <v>-58023</v>
      </c>
    </row>
    <row r="586" spans="1:12" ht="12.95" customHeight="1" x14ac:dyDescent="0.25">
      <c r="A586" s="680"/>
      <c r="B586" s="681"/>
      <c r="C586" s="168"/>
      <c r="D586" s="681" t="s">
        <v>0</v>
      </c>
      <c r="E586" s="684" t="s">
        <v>297</v>
      </c>
      <c r="F586" s="685"/>
      <c r="G586" s="169">
        <v>212172</v>
      </c>
      <c r="H586" s="169">
        <v>212172</v>
      </c>
      <c r="I586" s="170">
        <v>104010</v>
      </c>
      <c r="J586" s="171">
        <v>49.02</v>
      </c>
      <c r="K586" s="172">
        <f t="shared" si="19"/>
        <v>3.6814467313049284E-2</v>
      </c>
      <c r="L586" s="170">
        <f t="shared" si="20"/>
        <v>-2076</v>
      </c>
    </row>
    <row r="587" spans="1:12" ht="12.95" customHeight="1" x14ac:dyDescent="0.25">
      <c r="A587" s="680"/>
      <c r="B587" s="681"/>
      <c r="C587" s="168"/>
      <c r="D587" s="681"/>
      <c r="E587" s="684" t="s">
        <v>260</v>
      </c>
      <c r="F587" s="685"/>
      <c r="G587" s="169">
        <v>37442</v>
      </c>
      <c r="H587" s="169">
        <v>37442</v>
      </c>
      <c r="I587" s="170">
        <v>18355</v>
      </c>
      <c r="J587" s="171">
        <v>49.02</v>
      </c>
      <c r="K587" s="172">
        <f t="shared" si="19"/>
        <v>6.4967748056054186E-3</v>
      </c>
      <c r="L587" s="170">
        <f t="shared" si="20"/>
        <v>-366</v>
      </c>
    </row>
    <row r="588" spans="1:12" ht="12.95" customHeight="1" x14ac:dyDescent="0.25">
      <c r="A588" s="680"/>
      <c r="B588" s="681"/>
      <c r="C588" s="168"/>
      <c r="D588" s="681"/>
      <c r="E588" s="684" t="s">
        <v>309</v>
      </c>
      <c r="F588" s="685"/>
      <c r="G588" s="169">
        <v>15427</v>
      </c>
      <c r="H588" s="169">
        <v>15427</v>
      </c>
      <c r="I588" s="170">
        <v>14231</v>
      </c>
      <c r="J588" s="171">
        <v>92.24</v>
      </c>
      <c r="K588" s="172">
        <f t="shared" si="19"/>
        <v>5.0370799378137137E-3</v>
      </c>
      <c r="L588" s="170">
        <f t="shared" si="20"/>
        <v>6517.5</v>
      </c>
    </row>
    <row r="589" spans="1:12" ht="12.95" customHeight="1" x14ac:dyDescent="0.25">
      <c r="A589" s="680"/>
      <c r="B589" s="681"/>
      <c r="C589" s="168"/>
      <c r="D589" s="681"/>
      <c r="E589" s="684" t="s">
        <v>262</v>
      </c>
      <c r="F589" s="685"/>
      <c r="G589" s="169">
        <v>2723</v>
      </c>
      <c r="H589" s="169">
        <v>2723</v>
      </c>
      <c r="I589" s="170">
        <v>2511</v>
      </c>
      <c r="J589" s="171">
        <v>92.22</v>
      </c>
      <c r="K589" s="172">
        <f t="shared" si="19"/>
        <v>8.8877153565105997E-4</v>
      </c>
      <c r="L589" s="170">
        <f t="shared" si="20"/>
        <v>1149.5</v>
      </c>
    </row>
    <row r="590" spans="1:12" ht="12.95" customHeight="1" x14ac:dyDescent="0.25">
      <c r="A590" s="680"/>
      <c r="B590" s="681"/>
      <c r="C590" s="168"/>
      <c r="D590" s="681"/>
      <c r="E590" s="684" t="s">
        <v>298</v>
      </c>
      <c r="F590" s="685"/>
      <c r="G590" s="169">
        <v>37668</v>
      </c>
      <c r="H590" s="169">
        <v>37668</v>
      </c>
      <c r="I590" s="170">
        <v>20219</v>
      </c>
      <c r="J590" s="171">
        <v>53.68</v>
      </c>
      <c r="K590" s="172">
        <f t="shared" si="19"/>
        <v>7.1565398961882841E-3</v>
      </c>
      <c r="L590" s="170">
        <f t="shared" si="20"/>
        <v>1385</v>
      </c>
    </row>
    <row r="591" spans="1:12" ht="12.95" customHeight="1" x14ac:dyDescent="0.25">
      <c r="A591" s="680"/>
      <c r="B591" s="681"/>
      <c r="C591" s="168"/>
      <c r="D591" s="681"/>
      <c r="E591" s="684" t="s">
        <v>264</v>
      </c>
      <c r="F591" s="685"/>
      <c r="G591" s="169">
        <v>6647</v>
      </c>
      <c r="H591" s="169">
        <v>6647</v>
      </c>
      <c r="I591" s="170">
        <v>3568</v>
      </c>
      <c r="J591" s="171">
        <v>53.68</v>
      </c>
      <c r="K591" s="172">
        <f t="shared" si="19"/>
        <v>1.2628979845491764E-3</v>
      </c>
      <c r="L591" s="170">
        <f t="shared" si="20"/>
        <v>244.5</v>
      </c>
    </row>
    <row r="592" spans="1:12" ht="12.95" customHeight="1" x14ac:dyDescent="0.25">
      <c r="A592" s="680"/>
      <c r="B592" s="681"/>
      <c r="C592" s="168"/>
      <c r="D592" s="681"/>
      <c r="E592" s="684" t="s">
        <v>299</v>
      </c>
      <c r="F592" s="685"/>
      <c r="G592" s="169">
        <v>5577</v>
      </c>
      <c r="H592" s="169">
        <v>5577</v>
      </c>
      <c r="I592" s="170">
        <v>2173</v>
      </c>
      <c r="J592" s="171">
        <v>38.96</v>
      </c>
      <c r="K592" s="172">
        <f t="shared" si="19"/>
        <v>7.6913602029858759E-4</v>
      </c>
      <c r="L592" s="170">
        <f t="shared" si="20"/>
        <v>-615.5</v>
      </c>
    </row>
    <row r="593" spans="1:12" ht="12.95" customHeight="1" x14ac:dyDescent="0.25">
      <c r="A593" s="680"/>
      <c r="B593" s="681"/>
      <c r="C593" s="168"/>
      <c r="D593" s="681"/>
      <c r="E593" s="684" t="s">
        <v>266</v>
      </c>
      <c r="F593" s="685"/>
      <c r="G593" s="169">
        <v>984</v>
      </c>
      <c r="H593" s="169">
        <v>984</v>
      </c>
      <c r="I593" s="170">
        <v>384</v>
      </c>
      <c r="J593" s="171">
        <v>38.97</v>
      </c>
      <c r="K593" s="172">
        <f t="shared" si="19"/>
        <v>1.3591727187973199E-4</v>
      </c>
      <c r="L593" s="170">
        <f t="shared" si="20"/>
        <v>-108</v>
      </c>
    </row>
    <row r="594" spans="1:12" ht="12.95" customHeight="1" x14ac:dyDescent="0.25">
      <c r="A594" s="680"/>
      <c r="B594" s="681"/>
      <c r="C594" s="168"/>
      <c r="D594" s="681"/>
      <c r="E594" s="684" t="s">
        <v>300</v>
      </c>
      <c r="F594" s="685"/>
      <c r="G594" s="169">
        <v>4250</v>
      </c>
      <c r="H594" s="169">
        <v>4250</v>
      </c>
      <c r="I594" s="170">
        <v>391</v>
      </c>
      <c r="J594" s="171">
        <v>9.1999999999999993</v>
      </c>
      <c r="K594" s="172">
        <f t="shared" si="19"/>
        <v>1.3839493048170627E-4</v>
      </c>
      <c r="L594" s="170">
        <f t="shared" si="20"/>
        <v>-1734</v>
      </c>
    </row>
    <row r="595" spans="1:12" ht="12.95" customHeight="1" x14ac:dyDescent="0.25">
      <c r="A595" s="680"/>
      <c r="B595" s="681"/>
      <c r="C595" s="168"/>
      <c r="D595" s="681"/>
      <c r="E595" s="684" t="s">
        <v>270</v>
      </c>
      <c r="F595" s="685"/>
      <c r="G595" s="169">
        <v>750</v>
      </c>
      <c r="H595" s="169">
        <v>750</v>
      </c>
      <c r="I595" s="170">
        <v>69</v>
      </c>
      <c r="J595" s="171">
        <v>9.1999999999999993</v>
      </c>
      <c r="K595" s="172">
        <f t="shared" ref="K595:K658" si="21">I595/$I$8%</f>
        <v>2.4422634790889342E-5</v>
      </c>
      <c r="L595" s="170">
        <f t="shared" ref="L595:L658" si="22">I595-H595/2</f>
        <v>-306</v>
      </c>
    </row>
    <row r="596" spans="1:12" ht="12.95" customHeight="1" x14ac:dyDescent="0.25">
      <c r="A596" s="680"/>
      <c r="B596" s="681"/>
      <c r="C596" s="168"/>
      <c r="D596" s="681"/>
      <c r="E596" s="684" t="s">
        <v>348</v>
      </c>
      <c r="F596" s="685"/>
      <c r="G596" s="169">
        <v>850</v>
      </c>
      <c r="H596" s="169">
        <v>850</v>
      </c>
      <c r="I596" s="170">
        <v>0</v>
      </c>
      <c r="J596" s="171">
        <v>0</v>
      </c>
      <c r="K596" s="172">
        <f t="shared" si="21"/>
        <v>0</v>
      </c>
      <c r="L596" s="170">
        <f t="shared" si="22"/>
        <v>-425</v>
      </c>
    </row>
    <row r="597" spans="1:12" ht="12.95" customHeight="1" x14ac:dyDescent="0.25">
      <c r="A597" s="680"/>
      <c r="B597" s="681"/>
      <c r="C597" s="168"/>
      <c r="D597" s="681"/>
      <c r="E597" s="684" t="s">
        <v>349</v>
      </c>
      <c r="F597" s="685"/>
      <c r="G597" s="169">
        <v>150</v>
      </c>
      <c r="H597" s="169">
        <v>150</v>
      </c>
      <c r="I597" s="170">
        <v>0</v>
      </c>
      <c r="J597" s="171">
        <v>0</v>
      </c>
      <c r="K597" s="172">
        <f t="shared" si="21"/>
        <v>0</v>
      </c>
      <c r="L597" s="170">
        <f t="shared" si="22"/>
        <v>-75</v>
      </c>
    </row>
    <row r="598" spans="1:12" ht="12.95" customHeight="1" x14ac:dyDescent="0.25">
      <c r="A598" s="680"/>
      <c r="B598" s="681"/>
      <c r="C598" s="168"/>
      <c r="D598" s="681"/>
      <c r="E598" s="684" t="s">
        <v>301</v>
      </c>
      <c r="F598" s="685"/>
      <c r="G598" s="169">
        <v>91460</v>
      </c>
      <c r="H598" s="169">
        <v>92500</v>
      </c>
      <c r="I598" s="170">
        <v>0</v>
      </c>
      <c r="J598" s="171">
        <v>0</v>
      </c>
      <c r="K598" s="172">
        <f t="shared" si="21"/>
        <v>0</v>
      </c>
      <c r="L598" s="170">
        <f t="shared" si="22"/>
        <v>-46250</v>
      </c>
    </row>
    <row r="599" spans="1:12" ht="12.95" customHeight="1" x14ac:dyDescent="0.25">
      <c r="A599" s="680"/>
      <c r="B599" s="681"/>
      <c r="C599" s="168"/>
      <c r="D599" s="681"/>
      <c r="E599" s="684" t="s">
        <v>272</v>
      </c>
      <c r="F599" s="685"/>
      <c r="G599" s="169">
        <v>16140</v>
      </c>
      <c r="H599" s="169">
        <v>16323</v>
      </c>
      <c r="I599" s="170">
        <v>0</v>
      </c>
      <c r="J599" s="171">
        <v>0</v>
      </c>
      <c r="K599" s="172">
        <f t="shared" si="21"/>
        <v>0</v>
      </c>
      <c r="L599" s="170">
        <f t="shared" si="22"/>
        <v>-8161.5</v>
      </c>
    </row>
    <row r="600" spans="1:12" ht="30.75" customHeight="1" x14ac:dyDescent="0.25">
      <c r="A600" s="680"/>
      <c r="B600" s="681"/>
      <c r="C600" s="168"/>
      <c r="D600" s="681"/>
      <c r="E600" s="684" t="s">
        <v>336</v>
      </c>
      <c r="F600" s="685"/>
      <c r="G600" s="169">
        <v>38760</v>
      </c>
      <c r="H600" s="169">
        <v>38760</v>
      </c>
      <c r="I600" s="170">
        <v>12881</v>
      </c>
      <c r="J600" s="171">
        <v>33.229999999999997</v>
      </c>
      <c r="K600" s="172">
        <f t="shared" si="21"/>
        <v>4.5592457788615308E-3</v>
      </c>
      <c r="L600" s="170">
        <f t="shared" si="22"/>
        <v>-6499</v>
      </c>
    </row>
    <row r="601" spans="1:12" ht="30.75" customHeight="1" x14ac:dyDescent="0.25">
      <c r="A601" s="680"/>
      <c r="B601" s="681"/>
      <c r="C601" s="168"/>
      <c r="D601" s="681"/>
      <c r="E601" s="684" t="s">
        <v>277</v>
      </c>
      <c r="F601" s="685"/>
      <c r="G601" s="169">
        <v>6840</v>
      </c>
      <c r="H601" s="169">
        <v>6840</v>
      </c>
      <c r="I601" s="170">
        <v>2273</v>
      </c>
      <c r="J601" s="171">
        <v>33.229999999999997</v>
      </c>
      <c r="K601" s="172">
        <f t="shared" si="21"/>
        <v>8.0453114318393437E-4</v>
      </c>
      <c r="L601" s="170">
        <f t="shared" si="22"/>
        <v>-1147</v>
      </c>
    </row>
    <row r="602" spans="1:12" ht="12.95" customHeight="1" x14ac:dyDescent="0.25">
      <c r="A602" s="680"/>
      <c r="B602" s="681"/>
      <c r="C602" s="168"/>
      <c r="D602" s="681"/>
      <c r="E602" s="684" t="s">
        <v>303</v>
      </c>
      <c r="F602" s="685"/>
      <c r="G602" s="169">
        <v>5100</v>
      </c>
      <c r="H602" s="169">
        <v>5100</v>
      </c>
      <c r="I602" s="170">
        <v>1998</v>
      </c>
      <c r="J602" s="171">
        <v>39.17</v>
      </c>
      <c r="K602" s="172">
        <f t="shared" si="21"/>
        <v>7.0719455524923056E-4</v>
      </c>
      <c r="L602" s="170">
        <f t="shared" si="22"/>
        <v>-552</v>
      </c>
    </row>
    <row r="603" spans="1:12" ht="12.95" customHeight="1" x14ac:dyDescent="0.25">
      <c r="A603" s="680"/>
      <c r="B603" s="681"/>
      <c r="C603" s="168"/>
      <c r="D603" s="681"/>
      <c r="E603" s="684" t="s">
        <v>279</v>
      </c>
      <c r="F603" s="685"/>
      <c r="G603" s="169">
        <v>900</v>
      </c>
      <c r="H603" s="169">
        <v>900</v>
      </c>
      <c r="I603" s="170">
        <v>353</v>
      </c>
      <c r="J603" s="171">
        <v>39.17</v>
      </c>
      <c r="K603" s="172">
        <f t="shared" si="21"/>
        <v>1.2494478378527446E-4</v>
      </c>
      <c r="L603" s="170">
        <f t="shared" si="22"/>
        <v>-97</v>
      </c>
    </row>
    <row r="604" spans="1:12" ht="12.95" customHeight="1" x14ac:dyDescent="0.25">
      <c r="A604" s="680"/>
      <c r="B604" s="681"/>
      <c r="C604" s="168"/>
      <c r="D604" s="681"/>
      <c r="E604" s="684" t="s">
        <v>350</v>
      </c>
      <c r="F604" s="685"/>
      <c r="G604" s="169">
        <v>4760</v>
      </c>
      <c r="H604" s="169">
        <v>3720</v>
      </c>
      <c r="I604" s="170">
        <v>2790</v>
      </c>
      <c r="J604" s="171">
        <v>74.989999999999995</v>
      </c>
      <c r="K604" s="172">
        <f t="shared" si="21"/>
        <v>9.8752392850117777E-4</v>
      </c>
      <c r="L604" s="170">
        <f t="shared" si="22"/>
        <v>930</v>
      </c>
    </row>
    <row r="605" spans="1:12" ht="12.95" customHeight="1" x14ac:dyDescent="0.25">
      <c r="A605" s="680"/>
      <c r="B605" s="689"/>
      <c r="C605" s="168"/>
      <c r="D605" s="681"/>
      <c r="E605" s="684" t="s">
        <v>351</v>
      </c>
      <c r="F605" s="685"/>
      <c r="G605" s="169">
        <v>840</v>
      </c>
      <c r="H605" s="169">
        <v>657</v>
      </c>
      <c r="I605" s="170">
        <v>492</v>
      </c>
      <c r="J605" s="171">
        <v>74.930000000000007</v>
      </c>
      <c r="K605" s="172">
        <f t="shared" si="21"/>
        <v>1.7414400459590663E-4</v>
      </c>
      <c r="L605" s="170">
        <f t="shared" si="22"/>
        <v>163.5</v>
      </c>
    </row>
    <row r="606" spans="1:12" ht="12.95" customHeight="1" x14ac:dyDescent="0.25">
      <c r="A606" s="680"/>
      <c r="B606" s="686" t="s">
        <v>135</v>
      </c>
      <c r="C606" s="687"/>
      <c r="D606" s="687"/>
      <c r="E606" s="687"/>
      <c r="F606" s="687"/>
      <c r="G606" s="159">
        <v>2866066</v>
      </c>
      <c r="H606" s="159">
        <v>2513062</v>
      </c>
      <c r="I606" s="160">
        <v>462701</v>
      </c>
      <c r="J606" s="161">
        <v>18.41</v>
      </c>
      <c r="K606" s="162">
        <f t="shared" si="21"/>
        <v>0.16377358754172883</v>
      </c>
      <c r="L606" s="160">
        <f t="shared" si="22"/>
        <v>-793830</v>
      </c>
    </row>
    <row r="607" spans="1:12" s="175" customFormat="1" ht="12.95" customHeight="1" x14ac:dyDescent="0.25">
      <c r="A607" s="680"/>
      <c r="B607" s="688" t="s">
        <v>0</v>
      </c>
      <c r="C607" s="174"/>
      <c r="D607" s="690" t="s">
        <v>220</v>
      </c>
      <c r="E607" s="691"/>
      <c r="F607" s="691"/>
      <c r="G607" s="164">
        <v>2866066</v>
      </c>
      <c r="H607" s="164">
        <v>2513062</v>
      </c>
      <c r="I607" s="165">
        <v>462701</v>
      </c>
      <c r="J607" s="166">
        <v>18.41</v>
      </c>
      <c r="K607" s="167">
        <f t="shared" si="21"/>
        <v>0.16377358754172883</v>
      </c>
      <c r="L607" s="165">
        <f t="shared" si="22"/>
        <v>-793830</v>
      </c>
    </row>
    <row r="608" spans="1:12" ht="46.5" customHeight="1" x14ac:dyDescent="0.25">
      <c r="A608" s="680"/>
      <c r="B608" s="681"/>
      <c r="C608" s="168"/>
      <c r="D608" s="681" t="s">
        <v>0</v>
      </c>
      <c r="E608" s="684" t="s">
        <v>294</v>
      </c>
      <c r="F608" s="685"/>
      <c r="G608" s="169">
        <v>0</v>
      </c>
      <c r="H608" s="169">
        <v>350000</v>
      </c>
      <c r="I608" s="170">
        <v>0</v>
      </c>
      <c r="J608" s="171">
        <v>0</v>
      </c>
      <c r="K608" s="172">
        <f t="shared" si="21"/>
        <v>0</v>
      </c>
      <c r="L608" s="170">
        <f t="shared" si="22"/>
        <v>-175000</v>
      </c>
    </row>
    <row r="609" spans="1:12" ht="34.5" customHeight="1" x14ac:dyDescent="0.25">
      <c r="A609" s="680"/>
      <c r="B609" s="681"/>
      <c r="C609" s="168"/>
      <c r="D609" s="681"/>
      <c r="E609" s="684" t="s">
        <v>352</v>
      </c>
      <c r="F609" s="685"/>
      <c r="G609" s="169">
        <v>120000</v>
      </c>
      <c r="H609" s="169">
        <v>15000</v>
      </c>
      <c r="I609" s="170">
        <v>0</v>
      </c>
      <c r="J609" s="171">
        <v>0</v>
      </c>
      <c r="K609" s="172">
        <f t="shared" si="21"/>
        <v>0</v>
      </c>
      <c r="L609" s="170">
        <f t="shared" si="22"/>
        <v>-7500</v>
      </c>
    </row>
    <row r="610" spans="1:12" ht="12.95" customHeight="1" x14ac:dyDescent="0.25">
      <c r="A610" s="680"/>
      <c r="B610" s="681"/>
      <c r="C610" s="168"/>
      <c r="D610" s="681"/>
      <c r="E610" s="684" t="s">
        <v>290</v>
      </c>
      <c r="F610" s="685"/>
      <c r="G610" s="169">
        <v>15000</v>
      </c>
      <c r="H610" s="169">
        <v>12480</v>
      </c>
      <c r="I610" s="170">
        <v>6000</v>
      </c>
      <c r="J610" s="171">
        <v>48.08</v>
      </c>
      <c r="K610" s="172">
        <f t="shared" si="21"/>
        <v>2.1237073731208123E-3</v>
      </c>
      <c r="L610" s="170">
        <f t="shared" si="22"/>
        <v>-240</v>
      </c>
    </row>
    <row r="611" spans="1:12" ht="12.95" customHeight="1" x14ac:dyDescent="0.25">
      <c r="A611" s="680"/>
      <c r="B611" s="681"/>
      <c r="C611" s="168"/>
      <c r="D611" s="681"/>
      <c r="E611" s="684" t="s">
        <v>224</v>
      </c>
      <c r="F611" s="685"/>
      <c r="G611" s="169">
        <v>4298</v>
      </c>
      <c r="H611" s="169">
        <v>4298</v>
      </c>
      <c r="I611" s="170">
        <v>0</v>
      </c>
      <c r="J611" s="171">
        <v>0</v>
      </c>
      <c r="K611" s="172">
        <f t="shared" si="21"/>
        <v>0</v>
      </c>
      <c r="L611" s="170">
        <f t="shared" si="22"/>
        <v>-2149</v>
      </c>
    </row>
    <row r="612" spans="1:12" ht="12.95" customHeight="1" x14ac:dyDescent="0.25">
      <c r="A612" s="680"/>
      <c r="B612" s="681"/>
      <c r="C612" s="168"/>
      <c r="D612" s="681"/>
      <c r="E612" s="684" t="s">
        <v>225</v>
      </c>
      <c r="F612" s="685"/>
      <c r="G612" s="169">
        <v>613</v>
      </c>
      <c r="H612" s="169">
        <v>613</v>
      </c>
      <c r="I612" s="170">
        <v>0</v>
      </c>
      <c r="J612" s="171">
        <v>0</v>
      </c>
      <c r="K612" s="172">
        <f t="shared" si="21"/>
        <v>0</v>
      </c>
      <c r="L612" s="170">
        <f t="shared" si="22"/>
        <v>-306.5</v>
      </c>
    </row>
    <row r="613" spans="1:12" ht="12.95" customHeight="1" x14ac:dyDescent="0.25">
      <c r="A613" s="680"/>
      <c r="B613" s="681"/>
      <c r="C613" s="168"/>
      <c r="D613" s="681"/>
      <c r="E613" s="684" t="s">
        <v>227</v>
      </c>
      <c r="F613" s="685"/>
      <c r="G613" s="169">
        <v>25000</v>
      </c>
      <c r="H613" s="169">
        <v>25000</v>
      </c>
      <c r="I613" s="170">
        <v>2700</v>
      </c>
      <c r="J613" s="171">
        <v>10.8</v>
      </c>
      <c r="K613" s="172">
        <f t="shared" si="21"/>
        <v>9.556683179043656E-4</v>
      </c>
      <c r="L613" s="170">
        <f t="shared" si="22"/>
        <v>-9800</v>
      </c>
    </row>
    <row r="614" spans="1:12" ht="12.95" customHeight="1" x14ac:dyDescent="0.25">
      <c r="A614" s="680"/>
      <c r="B614" s="681"/>
      <c r="C614" s="168"/>
      <c r="D614" s="681"/>
      <c r="E614" s="684" t="s">
        <v>228</v>
      </c>
      <c r="F614" s="685"/>
      <c r="G614" s="169">
        <v>122106</v>
      </c>
      <c r="H614" s="169">
        <v>144626</v>
      </c>
      <c r="I614" s="170">
        <v>54516</v>
      </c>
      <c r="J614" s="171">
        <v>37.69</v>
      </c>
      <c r="K614" s="172">
        <f t="shared" si="21"/>
        <v>1.92960051921757E-2</v>
      </c>
      <c r="L614" s="170">
        <f t="shared" si="22"/>
        <v>-17797</v>
      </c>
    </row>
    <row r="615" spans="1:12" ht="12.95" customHeight="1" x14ac:dyDescent="0.25">
      <c r="A615" s="680"/>
      <c r="B615" s="681"/>
      <c r="C615" s="168"/>
      <c r="D615" s="681"/>
      <c r="E615" s="684" t="s">
        <v>232</v>
      </c>
      <c r="F615" s="685"/>
      <c r="G615" s="169">
        <v>2578749</v>
      </c>
      <c r="H615" s="169">
        <v>1960745</v>
      </c>
      <c r="I615" s="170">
        <v>399419</v>
      </c>
      <c r="J615" s="171">
        <v>20.37</v>
      </c>
      <c r="K615" s="172">
        <f t="shared" si="21"/>
        <v>0.14137484587742363</v>
      </c>
      <c r="L615" s="170">
        <f t="shared" si="22"/>
        <v>-580953.5</v>
      </c>
    </row>
    <row r="616" spans="1:12" ht="12.95" customHeight="1" x14ac:dyDescent="0.25">
      <c r="A616" s="680"/>
      <c r="B616" s="681"/>
      <c r="C616" s="168"/>
      <c r="D616" s="681"/>
      <c r="E616" s="684" t="s">
        <v>291</v>
      </c>
      <c r="F616" s="685"/>
      <c r="G616" s="169">
        <v>0</v>
      </c>
      <c r="H616" s="169">
        <v>0</v>
      </c>
      <c r="I616" s="170">
        <v>0</v>
      </c>
      <c r="J616" s="171">
        <v>0</v>
      </c>
      <c r="K616" s="172">
        <f t="shared" si="21"/>
        <v>0</v>
      </c>
      <c r="L616" s="170">
        <f t="shared" si="22"/>
        <v>0</v>
      </c>
    </row>
    <row r="617" spans="1:12" ht="12.95" customHeight="1" x14ac:dyDescent="0.25">
      <c r="A617" s="680"/>
      <c r="B617" s="689"/>
      <c r="C617" s="168"/>
      <c r="D617" s="681"/>
      <c r="E617" s="684" t="s">
        <v>292</v>
      </c>
      <c r="F617" s="685"/>
      <c r="G617" s="169">
        <v>300</v>
      </c>
      <c r="H617" s="169">
        <v>300</v>
      </c>
      <c r="I617" s="170">
        <v>66</v>
      </c>
      <c r="J617" s="171">
        <v>22.02</v>
      </c>
      <c r="K617" s="172">
        <f t="shared" si="21"/>
        <v>2.3360781104328936E-5</v>
      </c>
      <c r="L617" s="170">
        <f t="shared" si="22"/>
        <v>-84</v>
      </c>
    </row>
    <row r="618" spans="1:12" ht="13.35" customHeight="1" x14ac:dyDescent="0.25">
      <c r="A618" s="680"/>
      <c r="B618" s="686" t="s">
        <v>136</v>
      </c>
      <c r="C618" s="687"/>
      <c r="D618" s="687"/>
      <c r="E618" s="687"/>
      <c r="F618" s="687"/>
      <c r="G618" s="159">
        <v>1943342</v>
      </c>
      <c r="H618" s="159">
        <v>1941721</v>
      </c>
      <c r="I618" s="160">
        <v>695009</v>
      </c>
      <c r="J618" s="161">
        <v>35.79</v>
      </c>
      <c r="K618" s="162">
        <f t="shared" si="21"/>
        <v>0.24599928961422043</v>
      </c>
      <c r="L618" s="160">
        <f t="shared" si="22"/>
        <v>-275851.5</v>
      </c>
    </row>
    <row r="619" spans="1:12" s="175" customFormat="1" ht="12.95" customHeight="1" x14ac:dyDescent="0.25">
      <c r="A619" s="173" t="s">
        <v>0</v>
      </c>
      <c r="B619" s="94"/>
      <c r="C619" s="176"/>
      <c r="D619" s="690" t="s">
        <v>220</v>
      </c>
      <c r="E619" s="691"/>
      <c r="F619" s="691"/>
      <c r="G619" s="164">
        <v>1943342</v>
      </c>
      <c r="H619" s="164">
        <v>1941721</v>
      </c>
      <c r="I619" s="165">
        <v>695009</v>
      </c>
      <c r="J619" s="166">
        <v>35.79</v>
      </c>
      <c r="K619" s="167">
        <f t="shared" si="21"/>
        <v>0.24599928961422043</v>
      </c>
      <c r="L619" s="165">
        <f t="shared" si="22"/>
        <v>-275851.5</v>
      </c>
    </row>
    <row r="620" spans="1:12" ht="42.75" customHeight="1" x14ac:dyDescent="0.25">
      <c r="A620" s="173"/>
      <c r="B620" s="94"/>
      <c r="C620" s="168"/>
      <c r="D620" s="220" t="s">
        <v>0</v>
      </c>
      <c r="E620" s="684" t="s">
        <v>353</v>
      </c>
      <c r="F620" s="685"/>
      <c r="G620" s="169">
        <v>0</v>
      </c>
      <c r="H620" s="169">
        <v>5500</v>
      </c>
      <c r="I620" s="170">
        <v>5210</v>
      </c>
      <c r="J620" s="171">
        <v>94.73</v>
      </c>
      <c r="K620" s="172">
        <f t="shared" si="21"/>
        <v>1.844085902326572E-3</v>
      </c>
      <c r="L620" s="170">
        <f t="shared" si="22"/>
        <v>2460</v>
      </c>
    </row>
    <row r="621" spans="1:12" ht="42.75" customHeight="1" x14ac:dyDescent="0.25">
      <c r="A621" s="173"/>
      <c r="B621" s="94"/>
      <c r="C621" s="168"/>
      <c r="D621" s="214"/>
      <c r="E621" s="684" t="s">
        <v>294</v>
      </c>
      <c r="F621" s="685"/>
      <c r="G621" s="169">
        <v>206000</v>
      </c>
      <c r="H621" s="169">
        <v>216000</v>
      </c>
      <c r="I621" s="170">
        <v>205932</v>
      </c>
      <c r="J621" s="171">
        <v>95.34</v>
      </c>
      <c r="K621" s="172">
        <f t="shared" si="21"/>
        <v>7.2889884460252519E-2</v>
      </c>
      <c r="L621" s="170">
        <f t="shared" si="22"/>
        <v>97932</v>
      </c>
    </row>
    <row r="622" spans="1:12" ht="12.95" customHeight="1" x14ac:dyDescent="0.25">
      <c r="A622" s="173"/>
      <c r="B622" s="94"/>
      <c r="C622" s="168"/>
      <c r="D622" s="214"/>
      <c r="E622" s="684" t="s">
        <v>256</v>
      </c>
      <c r="F622" s="685"/>
      <c r="G622" s="169">
        <v>28000</v>
      </c>
      <c r="H622" s="169">
        <v>30000</v>
      </c>
      <c r="I622" s="170">
        <v>2454</v>
      </c>
      <c r="J622" s="171">
        <v>8.18</v>
      </c>
      <c r="K622" s="172">
        <f t="shared" si="21"/>
        <v>8.6859631560641222E-4</v>
      </c>
      <c r="L622" s="170">
        <f t="shared" si="22"/>
        <v>-12546</v>
      </c>
    </row>
    <row r="623" spans="1:12" ht="12.95" customHeight="1" x14ac:dyDescent="0.25">
      <c r="A623" s="173"/>
      <c r="B623" s="94"/>
      <c r="C623" s="168"/>
      <c r="D623" s="214"/>
      <c r="E623" s="684" t="s">
        <v>290</v>
      </c>
      <c r="F623" s="685"/>
      <c r="G623" s="169">
        <v>27270</v>
      </c>
      <c r="H623" s="169">
        <v>21770</v>
      </c>
      <c r="I623" s="170">
        <v>0</v>
      </c>
      <c r="J623" s="171">
        <v>0</v>
      </c>
      <c r="K623" s="172">
        <f t="shared" si="21"/>
        <v>0</v>
      </c>
      <c r="L623" s="170">
        <f t="shared" si="22"/>
        <v>-10885</v>
      </c>
    </row>
    <row r="624" spans="1:12" ht="12.95" customHeight="1" x14ac:dyDescent="0.25">
      <c r="A624" s="173"/>
      <c r="B624" s="94"/>
      <c r="C624" s="168"/>
      <c r="D624" s="214"/>
      <c r="E624" s="684" t="s">
        <v>297</v>
      </c>
      <c r="F624" s="685"/>
      <c r="G624" s="169">
        <v>2319</v>
      </c>
      <c r="H624" s="169">
        <v>1600</v>
      </c>
      <c r="I624" s="170">
        <v>0</v>
      </c>
      <c r="J624" s="171">
        <v>0</v>
      </c>
      <c r="K624" s="172">
        <f t="shared" si="21"/>
        <v>0</v>
      </c>
      <c r="L624" s="170">
        <f t="shared" si="22"/>
        <v>-800</v>
      </c>
    </row>
    <row r="625" spans="1:12" ht="12.95" customHeight="1" x14ac:dyDescent="0.25">
      <c r="A625" s="173"/>
      <c r="B625" s="94"/>
      <c r="C625" s="168"/>
      <c r="D625" s="214"/>
      <c r="E625" s="684" t="s">
        <v>260</v>
      </c>
      <c r="F625" s="685"/>
      <c r="G625" s="169">
        <v>409</v>
      </c>
      <c r="H625" s="169">
        <v>283</v>
      </c>
      <c r="I625" s="170">
        <v>0</v>
      </c>
      <c r="J625" s="171">
        <v>0</v>
      </c>
      <c r="K625" s="172">
        <f t="shared" si="21"/>
        <v>0</v>
      </c>
      <c r="L625" s="170">
        <f t="shared" si="22"/>
        <v>-141.5</v>
      </c>
    </row>
    <row r="626" spans="1:12" ht="12.95" customHeight="1" x14ac:dyDescent="0.25">
      <c r="A626" s="173"/>
      <c r="B626" s="94"/>
      <c r="C626" s="168"/>
      <c r="D626" s="214"/>
      <c r="E626" s="684" t="s">
        <v>224</v>
      </c>
      <c r="F626" s="685"/>
      <c r="G626" s="169">
        <v>2000</v>
      </c>
      <c r="H626" s="169">
        <v>2086</v>
      </c>
      <c r="I626" s="170">
        <v>0</v>
      </c>
      <c r="J626" s="171">
        <v>0</v>
      </c>
      <c r="K626" s="172">
        <f t="shared" si="21"/>
        <v>0</v>
      </c>
      <c r="L626" s="170">
        <f t="shared" si="22"/>
        <v>-1043</v>
      </c>
    </row>
    <row r="627" spans="1:12" ht="12.95" customHeight="1" x14ac:dyDescent="0.25">
      <c r="A627" s="173"/>
      <c r="B627" s="94"/>
      <c r="C627" s="168"/>
      <c r="D627" s="214"/>
      <c r="E627" s="684" t="s">
        <v>298</v>
      </c>
      <c r="F627" s="685"/>
      <c r="G627" s="169">
        <v>509</v>
      </c>
      <c r="H627" s="169">
        <v>352</v>
      </c>
      <c r="I627" s="170">
        <v>0</v>
      </c>
      <c r="J627" s="171">
        <v>0</v>
      </c>
      <c r="K627" s="172">
        <f t="shared" si="21"/>
        <v>0</v>
      </c>
      <c r="L627" s="170">
        <f t="shared" si="22"/>
        <v>-176</v>
      </c>
    </row>
    <row r="628" spans="1:12" ht="12.95" customHeight="1" x14ac:dyDescent="0.25">
      <c r="A628" s="173"/>
      <c r="B628" s="94"/>
      <c r="C628" s="168"/>
      <c r="D628" s="214"/>
      <c r="E628" s="684" t="s">
        <v>264</v>
      </c>
      <c r="F628" s="685"/>
      <c r="G628" s="169">
        <v>90</v>
      </c>
      <c r="H628" s="169">
        <v>62</v>
      </c>
      <c r="I628" s="170">
        <v>0</v>
      </c>
      <c r="J628" s="171">
        <v>0</v>
      </c>
      <c r="K628" s="172">
        <f t="shared" si="21"/>
        <v>0</v>
      </c>
      <c r="L628" s="170">
        <f t="shared" si="22"/>
        <v>-31</v>
      </c>
    </row>
    <row r="629" spans="1:12" ht="12.95" customHeight="1" x14ac:dyDescent="0.25">
      <c r="A629" s="173"/>
      <c r="B629" s="94"/>
      <c r="C629" s="168"/>
      <c r="D629" s="214"/>
      <c r="E629" s="684" t="s">
        <v>225</v>
      </c>
      <c r="F629" s="685"/>
      <c r="G629" s="169">
        <v>1500</v>
      </c>
      <c r="H629" s="169">
        <v>1500</v>
      </c>
      <c r="I629" s="170">
        <v>0</v>
      </c>
      <c r="J629" s="171">
        <v>0</v>
      </c>
      <c r="K629" s="172">
        <f t="shared" si="21"/>
        <v>0</v>
      </c>
      <c r="L629" s="170">
        <f t="shared" si="22"/>
        <v>-750</v>
      </c>
    </row>
    <row r="630" spans="1:12" ht="12.95" customHeight="1" x14ac:dyDescent="0.25">
      <c r="A630" s="173"/>
      <c r="B630" s="94"/>
      <c r="C630" s="168"/>
      <c r="D630" s="214"/>
      <c r="E630" s="684" t="s">
        <v>299</v>
      </c>
      <c r="F630" s="685"/>
      <c r="G630" s="169">
        <v>132</v>
      </c>
      <c r="H630" s="169">
        <v>92</v>
      </c>
      <c r="I630" s="170">
        <v>0</v>
      </c>
      <c r="J630" s="171">
        <v>0</v>
      </c>
      <c r="K630" s="172">
        <f t="shared" si="21"/>
        <v>0</v>
      </c>
      <c r="L630" s="170">
        <f t="shared" si="22"/>
        <v>-46</v>
      </c>
    </row>
    <row r="631" spans="1:12" ht="12.95" customHeight="1" x14ac:dyDescent="0.25">
      <c r="A631" s="173"/>
      <c r="B631" s="94"/>
      <c r="C631" s="168"/>
      <c r="D631" s="214"/>
      <c r="E631" s="684" t="s">
        <v>266</v>
      </c>
      <c r="F631" s="685"/>
      <c r="G631" s="169">
        <v>23</v>
      </c>
      <c r="H631" s="169">
        <v>16</v>
      </c>
      <c r="I631" s="170">
        <v>0</v>
      </c>
      <c r="J631" s="171">
        <v>0</v>
      </c>
      <c r="K631" s="172">
        <f t="shared" si="21"/>
        <v>0</v>
      </c>
      <c r="L631" s="170">
        <f t="shared" si="22"/>
        <v>-8</v>
      </c>
    </row>
    <row r="632" spans="1:12" ht="12.95" customHeight="1" x14ac:dyDescent="0.25">
      <c r="A632" s="173"/>
      <c r="B632" s="94"/>
      <c r="C632" s="168"/>
      <c r="D632" s="214"/>
      <c r="E632" s="684" t="s">
        <v>227</v>
      </c>
      <c r="F632" s="685"/>
      <c r="G632" s="169">
        <v>93000</v>
      </c>
      <c r="H632" s="169">
        <v>106274</v>
      </c>
      <c r="I632" s="170">
        <v>15190</v>
      </c>
      <c r="J632" s="171">
        <v>14.29</v>
      </c>
      <c r="K632" s="172">
        <f t="shared" si="21"/>
        <v>5.3765191662841902E-3</v>
      </c>
      <c r="L632" s="170">
        <f t="shared" si="22"/>
        <v>-37947</v>
      </c>
    </row>
    <row r="633" spans="1:12" ht="12.95" customHeight="1" x14ac:dyDescent="0.25">
      <c r="A633" s="173"/>
      <c r="B633" s="94"/>
      <c r="C633" s="168"/>
      <c r="D633" s="214"/>
      <c r="E633" s="684" t="s">
        <v>228</v>
      </c>
      <c r="F633" s="685"/>
      <c r="G633" s="169">
        <v>132000</v>
      </c>
      <c r="H633" s="169">
        <v>132000</v>
      </c>
      <c r="I633" s="170">
        <v>44106</v>
      </c>
      <c r="J633" s="171">
        <v>33.409999999999997</v>
      </c>
      <c r="K633" s="172">
        <f t="shared" si="21"/>
        <v>1.5611372899811092E-2</v>
      </c>
      <c r="L633" s="170">
        <f t="shared" si="22"/>
        <v>-21894</v>
      </c>
    </row>
    <row r="634" spans="1:12" ht="12.95" customHeight="1" x14ac:dyDescent="0.25">
      <c r="A634" s="213"/>
      <c r="B634" s="218"/>
      <c r="C634" s="200"/>
      <c r="D634" s="219"/>
      <c r="E634" s="684" t="s">
        <v>315</v>
      </c>
      <c r="F634" s="685"/>
      <c r="G634" s="169">
        <v>4000</v>
      </c>
      <c r="H634" s="169">
        <v>4000</v>
      </c>
      <c r="I634" s="170">
        <v>0</v>
      </c>
      <c r="J634" s="171">
        <v>0</v>
      </c>
      <c r="K634" s="172">
        <f t="shared" si="21"/>
        <v>0</v>
      </c>
      <c r="L634" s="170">
        <f t="shared" si="22"/>
        <v>-2000</v>
      </c>
    </row>
    <row r="635" spans="1:12" ht="12.95" customHeight="1" x14ac:dyDescent="0.25">
      <c r="A635" s="173"/>
      <c r="B635" s="94"/>
      <c r="C635" s="168"/>
      <c r="D635" s="214"/>
      <c r="E635" s="684" t="s">
        <v>232</v>
      </c>
      <c r="F635" s="685"/>
      <c r="G635" s="169">
        <v>739498</v>
      </c>
      <c r="H635" s="169">
        <v>707138</v>
      </c>
      <c r="I635" s="170">
        <v>248085</v>
      </c>
      <c r="J635" s="171">
        <v>35.08</v>
      </c>
      <c r="K635" s="172">
        <f t="shared" si="21"/>
        <v>8.7809990610112784E-2</v>
      </c>
      <c r="L635" s="170">
        <f t="shared" si="22"/>
        <v>-105484</v>
      </c>
    </row>
    <row r="636" spans="1:12" ht="12.95" customHeight="1" x14ac:dyDescent="0.25">
      <c r="A636" s="173"/>
      <c r="B636" s="94"/>
      <c r="C636" s="168"/>
      <c r="D636" s="214"/>
      <c r="E636" s="684" t="s">
        <v>236</v>
      </c>
      <c r="F636" s="685"/>
      <c r="G636" s="169">
        <v>184000</v>
      </c>
      <c r="H636" s="169">
        <v>206000</v>
      </c>
      <c r="I636" s="170">
        <v>40569</v>
      </c>
      <c r="J636" s="171">
        <v>19.690000000000001</v>
      </c>
      <c r="K636" s="172">
        <f t="shared" si="21"/>
        <v>1.4359447403356373E-2</v>
      </c>
      <c r="L636" s="170">
        <f t="shared" si="22"/>
        <v>-62431</v>
      </c>
    </row>
    <row r="637" spans="1:12" ht="12.95" customHeight="1" x14ac:dyDescent="0.25">
      <c r="A637" s="173"/>
      <c r="B637" s="94"/>
      <c r="C637" s="168"/>
      <c r="D637" s="214"/>
      <c r="E637" s="684" t="s">
        <v>238</v>
      </c>
      <c r="F637" s="685"/>
      <c r="G637" s="169">
        <v>15000</v>
      </c>
      <c r="H637" s="169">
        <v>20000</v>
      </c>
      <c r="I637" s="170">
        <v>1079</v>
      </c>
      <c r="J637" s="171">
        <v>5.4</v>
      </c>
      <c r="K637" s="172">
        <f t="shared" si="21"/>
        <v>3.8191337593289278E-4</v>
      </c>
      <c r="L637" s="170">
        <f t="shared" si="22"/>
        <v>-8921</v>
      </c>
    </row>
    <row r="638" spans="1:12" ht="12.95" customHeight="1" x14ac:dyDescent="0.25">
      <c r="A638" s="173"/>
      <c r="B638" s="94"/>
      <c r="C638" s="168"/>
      <c r="D638" s="214"/>
      <c r="E638" s="684" t="s">
        <v>239</v>
      </c>
      <c r="F638" s="685"/>
      <c r="G638" s="169">
        <v>437380</v>
      </c>
      <c r="H638" s="169">
        <v>409380</v>
      </c>
      <c r="I638" s="170">
        <v>70440</v>
      </c>
      <c r="J638" s="171">
        <v>17.21</v>
      </c>
      <c r="K638" s="172">
        <f t="shared" si="21"/>
        <v>2.4932324560438337E-2</v>
      </c>
      <c r="L638" s="170">
        <f t="shared" si="22"/>
        <v>-134250</v>
      </c>
    </row>
    <row r="639" spans="1:12" ht="12.95" customHeight="1" x14ac:dyDescent="0.25">
      <c r="A639" s="173"/>
      <c r="B639" s="94"/>
      <c r="C639" s="168"/>
      <c r="D639" s="214"/>
      <c r="E639" s="684" t="s">
        <v>304</v>
      </c>
      <c r="F639" s="685"/>
      <c r="G639" s="169">
        <v>1498</v>
      </c>
      <c r="H639" s="169">
        <v>1036</v>
      </c>
      <c r="I639" s="170">
        <v>0</v>
      </c>
      <c r="J639" s="171">
        <v>0</v>
      </c>
      <c r="K639" s="172">
        <f t="shared" si="21"/>
        <v>0</v>
      </c>
      <c r="L639" s="170">
        <f t="shared" si="22"/>
        <v>-518</v>
      </c>
    </row>
    <row r="640" spans="1:12" ht="12.95" customHeight="1" x14ac:dyDescent="0.25">
      <c r="A640" s="173"/>
      <c r="B640" s="94"/>
      <c r="C640" s="168"/>
      <c r="D640" s="214"/>
      <c r="E640" s="684" t="s">
        <v>281</v>
      </c>
      <c r="F640" s="685"/>
      <c r="G640" s="169">
        <v>264</v>
      </c>
      <c r="H640" s="169">
        <v>182</v>
      </c>
      <c r="I640" s="170">
        <v>0</v>
      </c>
      <c r="J640" s="171">
        <v>0</v>
      </c>
      <c r="K640" s="172">
        <f t="shared" si="21"/>
        <v>0</v>
      </c>
      <c r="L640" s="170">
        <f t="shared" si="22"/>
        <v>-91</v>
      </c>
    </row>
    <row r="641" spans="1:12" ht="12.95" customHeight="1" x14ac:dyDescent="0.25">
      <c r="A641" s="173"/>
      <c r="B641" s="94"/>
      <c r="C641" s="168"/>
      <c r="D641" s="214"/>
      <c r="E641" s="684" t="s">
        <v>240</v>
      </c>
      <c r="F641" s="685"/>
      <c r="G641" s="169">
        <v>59300</v>
      </c>
      <c r="H641" s="169">
        <v>59300</v>
      </c>
      <c r="I641" s="170">
        <v>59258</v>
      </c>
      <c r="J641" s="171">
        <v>99.93</v>
      </c>
      <c r="K641" s="172">
        <f t="shared" si="21"/>
        <v>2.0974441919398849E-2</v>
      </c>
      <c r="L641" s="170">
        <f t="shared" si="22"/>
        <v>29608</v>
      </c>
    </row>
    <row r="642" spans="1:12" ht="12.95" customHeight="1" x14ac:dyDescent="0.25">
      <c r="A642" s="173"/>
      <c r="B642" s="94"/>
      <c r="C642" s="168"/>
      <c r="D642" s="214"/>
      <c r="E642" s="684" t="s">
        <v>245</v>
      </c>
      <c r="F642" s="685"/>
      <c r="G642" s="169">
        <v>150</v>
      </c>
      <c r="H642" s="169">
        <v>150</v>
      </c>
      <c r="I642" s="170">
        <v>0</v>
      </c>
      <c r="J642" s="171">
        <v>0</v>
      </c>
      <c r="K642" s="172">
        <f t="shared" si="21"/>
        <v>0</v>
      </c>
      <c r="L642" s="170">
        <f t="shared" si="22"/>
        <v>-75</v>
      </c>
    </row>
    <row r="643" spans="1:12" ht="12.95" customHeight="1" x14ac:dyDescent="0.25">
      <c r="A643" s="173"/>
      <c r="B643" s="94"/>
      <c r="C643" s="168"/>
      <c r="D643" s="214"/>
      <c r="E643" s="684" t="s">
        <v>246</v>
      </c>
      <c r="F643" s="685"/>
      <c r="G643" s="169">
        <v>3000</v>
      </c>
      <c r="H643" s="169">
        <v>11000</v>
      </c>
      <c r="I643" s="170">
        <v>1722</v>
      </c>
      <c r="J643" s="171">
        <v>15.65</v>
      </c>
      <c r="K643" s="172">
        <f t="shared" si="21"/>
        <v>6.0950401608567313E-4</v>
      </c>
      <c r="L643" s="170">
        <f t="shared" si="22"/>
        <v>-3778</v>
      </c>
    </row>
    <row r="644" spans="1:12" ht="12.95" customHeight="1" x14ac:dyDescent="0.25">
      <c r="A644" s="215"/>
      <c r="B644" s="216"/>
      <c r="C644" s="168"/>
      <c r="D644" s="217"/>
      <c r="E644" s="684" t="s">
        <v>292</v>
      </c>
      <c r="F644" s="685"/>
      <c r="G644" s="169">
        <v>6000</v>
      </c>
      <c r="H644" s="169">
        <v>6000</v>
      </c>
      <c r="I644" s="170">
        <v>964</v>
      </c>
      <c r="J644" s="171">
        <v>16.07</v>
      </c>
      <c r="K644" s="172">
        <f t="shared" si="21"/>
        <v>3.4120898461474387E-4</v>
      </c>
      <c r="L644" s="170">
        <f t="shared" si="22"/>
        <v>-2036</v>
      </c>
    </row>
    <row r="645" spans="1:12" s="158" customFormat="1" ht="20.25" customHeight="1" x14ac:dyDescent="0.25">
      <c r="A645" s="692" t="s">
        <v>137</v>
      </c>
      <c r="B645" s="693"/>
      <c r="C645" s="693"/>
      <c r="D645" s="693"/>
      <c r="E645" s="693"/>
      <c r="F645" s="693"/>
      <c r="G645" s="154">
        <v>430000</v>
      </c>
      <c r="H645" s="154">
        <v>510000</v>
      </c>
      <c r="I645" s="155">
        <v>426489</v>
      </c>
      <c r="J645" s="156">
        <v>83.63</v>
      </c>
      <c r="K645" s="157">
        <f t="shared" si="21"/>
        <v>0.15095630564248702</v>
      </c>
      <c r="L645" s="155">
        <f t="shared" si="22"/>
        <v>171489</v>
      </c>
    </row>
    <row r="646" spans="1:12" ht="12.95" customHeight="1" x14ac:dyDescent="0.25">
      <c r="A646" s="680" t="s">
        <v>0</v>
      </c>
      <c r="B646" s="686" t="s">
        <v>354</v>
      </c>
      <c r="C646" s="687"/>
      <c r="D646" s="687"/>
      <c r="E646" s="687"/>
      <c r="F646" s="687"/>
      <c r="G646" s="159">
        <v>105000</v>
      </c>
      <c r="H646" s="159">
        <v>105000</v>
      </c>
      <c r="I646" s="160">
        <v>105000</v>
      </c>
      <c r="J646" s="161">
        <v>100</v>
      </c>
      <c r="K646" s="162">
        <f t="shared" si="21"/>
        <v>3.7164879029614219E-2</v>
      </c>
      <c r="L646" s="160">
        <f t="shared" si="22"/>
        <v>52500</v>
      </c>
    </row>
    <row r="647" spans="1:12" s="175" customFormat="1" ht="12.95" customHeight="1" x14ac:dyDescent="0.25">
      <c r="A647" s="680"/>
      <c r="B647" s="688" t="s">
        <v>0</v>
      </c>
      <c r="C647" s="174"/>
      <c r="D647" s="690" t="s">
        <v>220</v>
      </c>
      <c r="E647" s="691"/>
      <c r="F647" s="691"/>
      <c r="G647" s="164">
        <v>105000</v>
      </c>
      <c r="H647" s="164">
        <v>105000</v>
      </c>
      <c r="I647" s="165">
        <v>105000</v>
      </c>
      <c r="J647" s="166">
        <v>100</v>
      </c>
      <c r="K647" s="167">
        <f t="shared" si="21"/>
        <v>3.7164879029614219E-2</v>
      </c>
      <c r="L647" s="165">
        <f t="shared" si="22"/>
        <v>52500</v>
      </c>
    </row>
    <row r="648" spans="1:12" ht="12.95" customHeight="1" x14ac:dyDescent="0.25">
      <c r="A648" s="680"/>
      <c r="B648" s="689"/>
      <c r="C648" s="168"/>
      <c r="D648" s="168" t="s">
        <v>0</v>
      </c>
      <c r="E648" s="684" t="s">
        <v>355</v>
      </c>
      <c r="F648" s="685"/>
      <c r="G648" s="169">
        <v>105000</v>
      </c>
      <c r="H648" s="169">
        <v>105000</v>
      </c>
      <c r="I648" s="170">
        <v>105000</v>
      </c>
      <c r="J648" s="171">
        <v>100</v>
      </c>
      <c r="K648" s="172">
        <f t="shared" si="21"/>
        <v>3.7164879029614219E-2</v>
      </c>
      <c r="L648" s="170">
        <f t="shared" si="22"/>
        <v>52500</v>
      </c>
    </row>
    <row r="649" spans="1:12" ht="12.95" customHeight="1" x14ac:dyDescent="0.25">
      <c r="A649" s="680"/>
      <c r="B649" s="686" t="s">
        <v>356</v>
      </c>
      <c r="C649" s="687"/>
      <c r="D649" s="687"/>
      <c r="E649" s="687"/>
      <c r="F649" s="687"/>
      <c r="G649" s="159">
        <v>90000</v>
      </c>
      <c r="H649" s="159">
        <v>90000</v>
      </c>
      <c r="I649" s="160">
        <v>90000</v>
      </c>
      <c r="J649" s="161">
        <v>100</v>
      </c>
      <c r="K649" s="162">
        <f t="shared" si="21"/>
        <v>3.1855610596812182E-2</v>
      </c>
      <c r="L649" s="160">
        <f t="shared" si="22"/>
        <v>45000</v>
      </c>
    </row>
    <row r="650" spans="1:12" s="175" customFormat="1" ht="12.95" customHeight="1" x14ac:dyDescent="0.25">
      <c r="A650" s="680"/>
      <c r="B650" s="688" t="s">
        <v>0</v>
      </c>
      <c r="C650" s="174"/>
      <c r="D650" s="690" t="s">
        <v>220</v>
      </c>
      <c r="E650" s="691"/>
      <c r="F650" s="691"/>
      <c r="G650" s="164">
        <v>90000</v>
      </c>
      <c r="H650" s="164">
        <v>90000</v>
      </c>
      <c r="I650" s="165">
        <v>90000</v>
      </c>
      <c r="J650" s="166">
        <v>100</v>
      </c>
      <c r="K650" s="167">
        <f t="shared" si="21"/>
        <v>3.1855610596812182E-2</v>
      </c>
      <c r="L650" s="165">
        <f t="shared" si="22"/>
        <v>45000</v>
      </c>
    </row>
    <row r="651" spans="1:12" ht="29.25" customHeight="1" x14ac:dyDescent="0.25">
      <c r="A651" s="680"/>
      <c r="B651" s="681"/>
      <c r="C651" s="168"/>
      <c r="D651" s="681" t="s">
        <v>0</v>
      </c>
      <c r="E651" s="684" t="s">
        <v>357</v>
      </c>
      <c r="F651" s="685"/>
      <c r="G651" s="169">
        <v>90000</v>
      </c>
      <c r="H651" s="169">
        <v>0</v>
      </c>
      <c r="I651" s="170">
        <v>0</v>
      </c>
      <c r="J651" s="171">
        <v>0</v>
      </c>
      <c r="K651" s="172">
        <f t="shared" si="21"/>
        <v>0</v>
      </c>
      <c r="L651" s="170">
        <f t="shared" si="22"/>
        <v>0</v>
      </c>
    </row>
    <row r="652" spans="1:12" ht="12.95" customHeight="1" x14ac:dyDescent="0.25">
      <c r="A652" s="680"/>
      <c r="B652" s="689"/>
      <c r="C652" s="168"/>
      <c r="D652" s="681"/>
      <c r="E652" s="684" t="s">
        <v>355</v>
      </c>
      <c r="F652" s="685"/>
      <c r="G652" s="169">
        <v>0</v>
      </c>
      <c r="H652" s="169">
        <v>90000</v>
      </c>
      <c r="I652" s="170">
        <v>90000</v>
      </c>
      <c r="J652" s="171">
        <v>100</v>
      </c>
      <c r="K652" s="172">
        <f t="shared" si="21"/>
        <v>3.1855610596812182E-2</v>
      </c>
      <c r="L652" s="170">
        <f t="shared" si="22"/>
        <v>45000</v>
      </c>
    </row>
    <row r="653" spans="1:12" ht="13.35" customHeight="1" x14ac:dyDescent="0.25">
      <c r="A653" s="680"/>
      <c r="B653" s="686" t="s">
        <v>358</v>
      </c>
      <c r="C653" s="687"/>
      <c r="D653" s="687"/>
      <c r="E653" s="687"/>
      <c r="F653" s="687"/>
      <c r="G653" s="159">
        <v>24000</v>
      </c>
      <c r="H653" s="159">
        <v>24000</v>
      </c>
      <c r="I653" s="160">
        <v>9300</v>
      </c>
      <c r="J653" s="161">
        <v>38.75</v>
      </c>
      <c r="K653" s="162">
        <f t="shared" si="21"/>
        <v>3.2917464283372592E-3</v>
      </c>
      <c r="L653" s="160">
        <f t="shared" si="22"/>
        <v>-2700</v>
      </c>
    </row>
    <row r="654" spans="1:12" s="175" customFormat="1" ht="12.95" customHeight="1" x14ac:dyDescent="0.25">
      <c r="A654" s="680" t="s">
        <v>0</v>
      </c>
      <c r="B654" s="681"/>
      <c r="C654" s="176"/>
      <c r="D654" s="690" t="s">
        <v>220</v>
      </c>
      <c r="E654" s="691"/>
      <c r="F654" s="691"/>
      <c r="G654" s="164">
        <v>24000</v>
      </c>
      <c r="H654" s="164">
        <v>24000</v>
      </c>
      <c r="I654" s="165">
        <v>9300</v>
      </c>
      <c r="J654" s="166">
        <v>38.75</v>
      </c>
      <c r="K654" s="167">
        <f t="shared" si="21"/>
        <v>3.2917464283372592E-3</v>
      </c>
      <c r="L654" s="165">
        <f t="shared" si="22"/>
        <v>-2700</v>
      </c>
    </row>
    <row r="655" spans="1:12" ht="29.25" customHeight="1" x14ac:dyDescent="0.25">
      <c r="A655" s="680"/>
      <c r="B655" s="681"/>
      <c r="C655" s="168"/>
      <c r="D655" s="168" t="s">
        <v>0</v>
      </c>
      <c r="E655" s="684" t="s">
        <v>295</v>
      </c>
      <c r="F655" s="685"/>
      <c r="G655" s="169">
        <v>24000</v>
      </c>
      <c r="H655" s="169">
        <v>24000</v>
      </c>
      <c r="I655" s="170">
        <v>9300</v>
      </c>
      <c r="J655" s="171">
        <v>38.75</v>
      </c>
      <c r="K655" s="172">
        <f t="shared" si="21"/>
        <v>3.2917464283372592E-3</v>
      </c>
      <c r="L655" s="170">
        <f t="shared" si="22"/>
        <v>-2700</v>
      </c>
    </row>
    <row r="656" spans="1:12" ht="12.95" customHeight="1" x14ac:dyDescent="0.25">
      <c r="A656" s="680" t="s">
        <v>0</v>
      </c>
      <c r="B656" s="686" t="s">
        <v>359</v>
      </c>
      <c r="C656" s="687"/>
      <c r="D656" s="687"/>
      <c r="E656" s="687"/>
      <c r="F656" s="687"/>
      <c r="G656" s="159">
        <v>150000</v>
      </c>
      <c r="H656" s="159">
        <v>150000</v>
      </c>
      <c r="I656" s="160">
        <v>150000</v>
      </c>
      <c r="J656" s="161">
        <v>100</v>
      </c>
      <c r="K656" s="162">
        <f t="shared" si="21"/>
        <v>5.3092684328020306E-2</v>
      </c>
      <c r="L656" s="160">
        <f t="shared" si="22"/>
        <v>75000</v>
      </c>
    </row>
    <row r="657" spans="1:12" s="175" customFormat="1" ht="12.95" customHeight="1" x14ac:dyDescent="0.25">
      <c r="A657" s="680"/>
      <c r="B657" s="688" t="s">
        <v>0</v>
      </c>
      <c r="C657" s="174"/>
      <c r="D657" s="690" t="s">
        <v>220</v>
      </c>
      <c r="E657" s="691"/>
      <c r="F657" s="691"/>
      <c r="G657" s="164">
        <v>150000</v>
      </c>
      <c r="H657" s="164">
        <v>150000</v>
      </c>
      <c r="I657" s="165">
        <v>150000</v>
      </c>
      <c r="J657" s="166">
        <v>100</v>
      </c>
      <c r="K657" s="167">
        <f t="shared" si="21"/>
        <v>5.3092684328020306E-2</v>
      </c>
      <c r="L657" s="165">
        <f t="shared" si="22"/>
        <v>75000</v>
      </c>
    </row>
    <row r="658" spans="1:12" ht="27.75" customHeight="1" x14ac:dyDescent="0.25">
      <c r="A658" s="680"/>
      <c r="B658" s="689"/>
      <c r="C658" s="168"/>
      <c r="D658" s="168" t="s">
        <v>0</v>
      </c>
      <c r="E658" s="684" t="s">
        <v>295</v>
      </c>
      <c r="F658" s="685"/>
      <c r="G658" s="169">
        <v>150000</v>
      </c>
      <c r="H658" s="169">
        <v>150000</v>
      </c>
      <c r="I658" s="170">
        <v>150000</v>
      </c>
      <c r="J658" s="171">
        <v>100</v>
      </c>
      <c r="K658" s="172">
        <f t="shared" si="21"/>
        <v>5.3092684328020306E-2</v>
      </c>
      <c r="L658" s="170">
        <f t="shared" si="22"/>
        <v>75000</v>
      </c>
    </row>
    <row r="659" spans="1:12" ht="12.95" customHeight="1" x14ac:dyDescent="0.25">
      <c r="A659" s="680"/>
      <c r="B659" s="686" t="s">
        <v>138</v>
      </c>
      <c r="C659" s="687"/>
      <c r="D659" s="687"/>
      <c r="E659" s="687"/>
      <c r="F659" s="687"/>
      <c r="G659" s="159">
        <v>61000</v>
      </c>
      <c r="H659" s="159">
        <v>141000</v>
      </c>
      <c r="I659" s="160">
        <v>72189</v>
      </c>
      <c r="J659" s="161">
        <v>51.2</v>
      </c>
      <c r="K659" s="162">
        <f t="shared" ref="K659:K722" si="23">I659/$I$8%</f>
        <v>2.5551385259703054E-2</v>
      </c>
      <c r="L659" s="160">
        <f t="shared" ref="L659:L722" si="24">I659-H659/2</f>
        <v>1689</v>
      </c>
    </row>
    <row r="660" spans="1:12" s="175" customFormat="1" ht="12.95" customHeight="1" x14ac:dyDescent="0.25">
      <c r="A660" s="680"/>
      <c r="B660" s="688" t="s">
        <v>0</v>
      </c>
      <c r="C660" s="174"/>
      <c r="D660" s="690" t="s">
        <v>220</v>
      </c>
      <c r="E660" s="691"/>
      <c r="F660" s="691"/>
      <c r="G660" s="164">
        <v>61000</v>
      </c>
      <c r="H660" s="164">
        <v>141000</v>
      </c>
      <c r="I660" s="165">
        <v>72189</v>
      </c>
      <c r="J660" s="166">
        <v>51.2</v>
      </c>
      <c r="K660" s="167">
        <f t="shared" si="23"/>
        <v>2.5551385259703054E-2</v>
      </c>
      <c r="L660" s="165">
        <f t="shared" si="24"/>
        <v>1689</v>
      </c>
    </row>
    <row r="661" spans="1:12" ht="30" customHeight="1" x14ac:dyDescent="0.25">
      <c r="A661" s="680"/>
      <c r="B661" s="681"/>
      <c r="C661" s="168"/>
      <c r="D661" s="681" t="s">
        <v>0</v>
      </c>
      <c r="E661" s="684" t="s">
        <v>295</v>
      </c>
      <c r="F661" s="685"/>
      <c r="G661" s="169">
        <v>3000</v>
      </c>
      <c r="H661" s="169">
        <v>3000</v>
      </c>
      <c r="I661" s="170">
        <v>0</v>
      </c>
      <c r="J661" s="171">
        <v>0</v>
      </c>
      <c r="K661" s="172">
        <f t="shared" si="23"/>
        <v>0</v>
      </c>
      <c r="L661" s="170">
        <f t="shared" si="24"/>
        <v>-1500</v>
      </c>
    </row>
    <row r="662" spans="1:12" ht="12.95" customHeight="1" x14ac:dyDescent="0.25">
      <c r="A662" s="680"/>
      <c r="B662" s="681"/>
      <c r="C662" s="168"/>
      <c r="D662" s="681"/>
      <c r="E662" s="684" t="s">
        <v>227</v>
      </c>
      <c r="F662" s="685"/>
      <c r="G662" s="169">
        <v>13000</v>
      </c>
      <c r="H662" s="169">
        <v>13000</v>
      </c>
      <c r="I662" s="170">
        <v>0</v>
      </c>
      <c r="J662" s="171">
        <v>0</v>
      </c>
      <c r="K662" s="172">
        <f t="shared" si="23"/>
        <v>0</v>
      </c>
      <c r="L662" s="170">
        <f t="shared" si="24"/>
        <v>-6500</v>
      </c>
    </row>
    <row r="663" spans="1:12" ht="12.95" customHeight="1" x14ac:dyDescent="0.25">
      <c r="A663" s="680"/>
      <c r="B663" s="681"/>
      <c r="C663" s="168"/>
      <c r="D663" s="681"/>
      <c r="E663" s="684" t="s">
        <v>228</v>
      </c>
      <c r="F663" s="685"/>
      <c r="G663" s="169">
        <v>15000</v>
      </c>
      <c r="H663" s="169">
        <v>24213</v>
      </c>
      <c r="I663" s="170">
        <v>18648</v>
      </c>
      <c r="J663" s="171">
        <v>77.02</v>
      </c>
      <c r="K663" s="172">
        <f t="shared" si="23"/>
        <v>6.6004825156594851E-3</v>
      </c>
      <c r="L663" s="170">
        <f t="shared" si="24"/>
        <v>6541.5</v>
      </c>
    </row>
    <row r="664" spans="1:12" ht="12.95" customHeight="1" x14ac:dyDescent="0.25">
      <c r="A664" s="680"/>
      <c r="B664" s="681"/>
      <c r="C664" s="168"/>
      <c r="D664" s="681"/>
      <c r="E664" s="684" t="s">
        <v>232</v>
      </c>
      <c r="F664" s="685"/>
      <c r="G664" s="169">
        <v>28000</v>
      </c>
      <c r="H664" s="169">
        <v>98787</v>
      </c>
      <c r="I664" s="170">
        <v>53541</v>
      </c>
      <c r="J664" s="171">
        <v>54.2</v>
      </c>
      <c r="K664" s="172">
        <f t="shared" si="23"/>
        <v>1.8950902744043568E-2</v>
      </c>
      <c r="L664" s="170">
        <f t="shared" si="24"/>
        <v>4147.5</v>
      </c>
    </row>
    <row r="665" spans="1:12" ht="12.95" customHeight="1" x14ac:dyDescent="0.25">
      <c r="A665" s="680"/>
      <c r="B665" s="689"/>
      <c r="C665" s="168"/>
      <c r="D665" s="681"/>
      <c r="E665" s="684" t="s">
        <v>246</v>
      </c>
      <c r="F665" s="685"/>
      <c r="G665" s="169">
        <v>2000</v>
      </c>
      <c r="H665" s="169">
        <v>2000</v>
      </c>
      <c r="I665" s="170">
        <v>0</v>
      </c>
      <c r="J665" s="171">
        <v>0</v>
      </c>
      <c r="K665" s="172">
        <f t="shared" si="23"/>
        <v>0</v>
      </c>
      <c r="L665" s="170">
        <f t="shared" si="24"/>
        <v>-1000</v>
      </c>
    </row>
    <row r="666" spans="1:12" s="158" customFormat="1" ht="20.25" customHeight="1" x14ac:dyDescent="0.25">
      <c r="A666" s="692" t="s">
        <v>360</v>
      </c>
      <c r="B666" s="693"/>
      <c r="C666" s="693"/>
      <c r="D666" s="693"/>
      <c r="E666" s="693"/>
      <c r="F666" s="693"/>
      <c r="G666" s="154">
        <v>15100000</v>
      </c>
      <c r="H666" s="154">
        <v>15100000</v>
      </c>
      <c r="I666" s="155">
        <v>5256984</v>
      </c>
      <c r="J666" s="156">
        <v>34.81</v>
      </c>
      <c r="K666" s="157">
        <f t="shared" si="23"/>
        <v>1.8607159468630234</v>
      </c>
      <c r="L666" s="155">
        <f t="shared" si="24"/>
        <v>-2293016</v>
      </c>
    </row>
    <row r="667" spans="1:12" ht="12.95" customHeight="1" x14ac:dyDescent="0.25">
      <c r="A667" s="680" t="s">
        <v>0</v>
      </c>
      <c r="B667" s="686" t="s">
        <v>361</v>
      </c>
      <c r="C667" s="687"/>
      <c r="D667" s="687"/>
      <c r="E667" s="687"/>
      <c r="F667" s="687"/>
      <c r="G667" s="159">
        <v>15100000</v>
      </c>
      <c r="H667" s="159">
        <v>15100000</v>
      </c>
      <c r="I667" s="160">
        <v>5256984</v>
      </c>
      <c r="J667" s="161">
        <v>34.81</v>
      </c>
      <c r="K667" s="162">
        <f t="shared" si="23"/>
        <v>1.8607159468630234</v>
      </c>
      <c r="L667" s="160">
        <f t="shared" si="24"/>
        <v>-2293016</v>
      </c>
    </row>
    <row r="668" spans="1:12" ht="12.95" customHeight="1" x14ac:dyDescent="0.25">
      <c r="A668" s="680"/>
      <c r="B668" s="688" t="s">
        <v>0</v>
      </c>
      <c r="C668" s="163"/>
      <c r="D668" s="699" t="s">
        <v>220</v>
      </c>
      <c r="E668" s="700"/>
      <c r="F668" s="700"/>
      <c r="G668" s="178">
        <v>15100000</v>
      </c>
      <c r="H668" s="178">
        <v>15100000</v>
      </c>
      <c r="I668" s="179">
        <v>5256984</v>
      </c>
      <c r="J668" s="180">
        <v>34.81</v>
      </c>
      <c r="K668" s="181">
        <f t="shared" si="23"/>
        <v>1.8607159468630234</v>
      </c>
      <c r="L668" s="179">
        <f t="shared" si="24"/>
        <v>-2293016</v>
      </c>
    </row>
    <row r="669" spans="1:12" ht="24" customHeight="1" x14ac:dyDescent="0.25">
      <c r="A669" s="680"/>
      <c r="B669" s="689"/>
      <c r="C669" s="168"/>
      <c r="D669" s="168" t="s">
        <v>0</v>
      </c>
      <c r="E669" s="684" t="s">
        <v>362</v>
      </c>
      <c r="F669" s="685"/>
      <c r="G669" s="169">
        <v>15100000</v>
      </c>
      <c r="H669" s="169">
        <v>15100000</v>
      </c>
      <c r="I669" s="170">
        <v>5256984</v>
      </c>
      <c r="J669" s="171">
        <v>34.81</v>
      </c>
      <c r="K669" s="172">
        <f t="shared" si="23"/>
        <v>1.8607159468630234</v>
      </c>
      <c r="L669" s="170">
        <f t="shared" si="24"/>
        <v>-2293016</v>
      </c>
    </row>
    <row r="670" spans="1:12" s="158" customFormat="1" ht="20.25" customHeight="1" x14ac:dyDescent="0.25">
      <c r="A670" s="692" t="s">
        <v>147</v>
      </c>
      <c r="B670" s="693"/>
      <c r="C670" s="693"/>
      <c r="D670" s="693"/>
      <c r="E670" s="693"/>
      <c r="F670" s="693"/>
      <c r="G670" s="154">
        <v>44707560</v>
      </c>
      <c r="H670" s="154">
        <v>32621947</v>
      </c>
      <c r="I670" s="155">
        <v>0</v>
      </c>
      <c r="J670" s="156">
        <v>0</v>
      </c>
      <c r="K670" s="157">
        <f t="shared" si="23"/>
        <v>0</v>
      </c>
      <c r="L670" s="155">
        <f t="shared" si="24"/>
        <v>-16310973.5</v>
      </c>
    </row>
    <row r="671" spans="1:12" ht="12.95" customHeight="1" x14ac:dyDescent="0.25">
      <c r="A671" s="680"/>
      <c r="B671" s="686" t="s">
        <v>363</v>
      </c>
      <c r="C671" s="687"/>
      <c r="D671" s="687"/>
      <c r="E671" s="687"/>
      <c r="F671" s="687"/>
      <c r="G671" s="159">
        <v>44707560</v>
      </c>
      <c r="H671" s="159">
        <v>32621947</v>
      </c>
      <c r="I671" s="160">
        <v>0</v>
      </c>
      <c r="J671" s="161">
        <v>0</v>
      </c>
      <c r="K671" s="162">
        <f t="shared" si="23"/>
        <v>0</v>
      </c>
      <c r="L671" s="160">
        <f t="shared" si="24"/>
        <v>-16310973.5</v>
      </c>
    </row>
    <row r="672" spans="1:12" ht="12.95" customHeight="1" x14ac:dyDescent="0.25">
      <c r="A672" s="680"/>
      <c r="B672" s="688" t="s">
        <v>0</v>
      </c>
      <c r="C672" s="163"/>
      <c r="D672" s="699" t="s">
        <v>220</v>
      </c>
      <c r="E672" s="700"/>
      <c r="F672" s="700"/>
      <c r="G672" s="178">
        <v>20900000</v>
      </c>
      <c r="H672" s="178">
        <v>14661226</v>
      </c>
      <c r="I672" s="179">
        <v>0</v>
      </c>
      <c r="J672" s="180">
        <v>0</v>
      </c>
      <c r="K672" s="181">
        <f t="shared" si="23"/>
        <v>0</v>
      </c>
      <c r="L672" s="179">
        <f t="shared" si="24"/>
        <v>-7330613</v>
      </c>
    </row>
    <row r="673" spans="1:12" ht="12.95" customHeight="1" x14ac:dyDescent="0.25">
      <c r="A673" s="680"/>
      <c r="B673" s="681"/>
      <c r="C673" s="168"/>
      <c r="D673" s="168" t="s">
        <v>0</v>
      </c>
      <c r="E673" s="684" t="s">
        <v>364</v>
      </c>
      <c r="F673" s="685"/>
      <c r="G673" s="169">
        <v>20900000</v>
      </c>
      <c r="H673" s="169">
        <v>14661226</v>
      </c>
      <c r="I673" s="170">
        <v>0</v>
      </c>
      <c r="J673" s="171">
        <v>0</v>
      </c>
      <c r="K673" s="172">
        <f t="shared" si="23"/>
        <v>0</v>
      </c>
      <c r="L673" s="170">
        <f t="shared" si="24"/>
        <v>-7330613</v>
      </c>
    </row>
    <row r="674" spans="1:12" ht="12.95" customHeight="1" x14ac:dyDescent="0.25">
      <c r="A674" s="680"/>
      <c r="B674" s="681"/>
      <c r="C674" s="168"/>
      <c r="D674" s="699" t="s">
        <v>247</v>
      </c>
      <c r="E674" s="700"/>
      <c r="F674" s="700"/>
      <c r="G674" s="178">
        <v>23807560</v>
      </c>
      <c r="H674" s="178">
        <v>17960721</v>
      </c>
      <c r="I674" s="179">
        <v>0</v>
      </c>
      <c r="J674" s="180">
        <v>0</v>
      </c>
      <c r="K674" s="181">
        <f t="shared" si="23"/>
        <v>0</v>
      </c>
      <c r="L674" s="179">
        <f t="shared" si="24"/>
        <v>-8980360.5</v>
      </c>
    </row>
    <row r="675" spans="1:12" ht="12.95" customHeight="1" x14ac:dyDescent="0.25">
      <c r="A675" s="680"/>
      <c r="B675" s="689"/>
      <c r="C675" s="168"/>
      <c r="D675" s="168" t="s">
        <v>0</v>
      </c>
      <c r="E675" s="684" t="s">
        <v>365</v>
      </c>
      <c r="F675" s="685"/>
      <c r="G675" s="169">
        <v>23807560</v>
      </c>
      <c r="H675" s="169">
        <v>17960721</v>
      </c>
      <c r="I675" s="170">
        <v>0</v>
      </c>
      <c r="J675" s="171">
        <v>0</v>
      </c>
      <c r="K675" s="172">
        <f t="shared" si="23"/>
        <v>0</v>
      </c>
      <c r="L675" s="170">
        <f t="shared" si="24"/>
        <v>-8980360.5</v>
      </c>
    </row>
    <row r="676" spans="1:12" s="158" customFormat="1" ht="20.25" customHeight="1" x14ac:dyDescent="0.25">
      <c r="A676" s="692" t="s">
        <v>160</v>
      </c>
      <c r="B676" s="693"/>
      <c r="C676" s="693"/>
      <c r="D676" s="693"/>
      <c r="E676" s="693"/>
      <c r="F676" s="693"/>
      <c r="G676" s="154">
        <v>19444072</v>
      </c>
      <c r="H676" s="154">
        <v>19663692</v>
      </c>
      <c r="I676" s="155">
        <v>9365778</v>
      </c>
      <c r="J676" s="156">
        <v>47.63</v>
      </c>
      <c r="K676" s="157">
        <f t="shared" si="23"/>
        <v>3.3150286322687825</v>
      </c>
      <c r="L676" s="155">
        <f t="shared" si="24"/>
        <v>-466068</v>
      </c>
    </row>
    <row r="677" spans="1:12" ht="12.95" customHeight="1" x14ac:dyDescent="0.25">
      <c r="A677" s="680" t="s">
        <v>0</v>
      </c>
      <c r="B677" s="686" t="s">
        <v>366</v>
      </c>
      <c r="C677" s="687"/>
      <c r="D677" s="687"/>
      <c r="E677" s="687"/>
      <c r="F677" s="687"/>
      <c r="G677" s="159">
        <v>553150</v>
      </c>
      <c r="H677" s="159">
        <v>553770</v>
      </c>
      <c r="I677" s="160">
        <v>268635</v>
      </c>
      <c r="J677" s="161">
        <v>48.51</v>
      </c>
      <c r="K677" s="162">
        <f t="shared" si="23"/>
        <v>9.5083688363051574E-2</v>
      </c>
      <c r="L677" s="160">
        <f t="shared" si="24"/>
        <v>-8250</v>
      </c>
    </row>
    <row r="678" spans="1:12" s="175" customFormat="1" ht="12.95" customHeight="1" x14ac:dyDescent="0.25">
      <c r="A678" s="680"/>
      <c r="B678" s="688" t="s">
        <v>0</v>
      </c>
      <c r="C678" s="174"/>
      <c r="D678" s="690" t="s">
        <v>220</v>
      </c>
      <c r="E678" s="691"/>
      <c r="F678" s="691"/>
      <c r="G678" s="164">
        <v>553150</v>
      </c>
      <c r="H678" s="164">
        <v>553770</v>
      </c>
      <c r="I678" s="165">
        <v>268635</v>
      </c>
      <c r="J678" s="166">
        <v>48.51</v>
      </c>
      <c r="K678" s="167">
        <f t="shared" si="23"/>
        <v>9.5083688363051574E-2</v>
      </c>
      <c r="L678" s="165">
        <f t="shared" si="24"/>
        <v>-8250</v>
      </c>
    </row>
    <row r="679" spans="1:12" ht="12.95" customHeight="1" x14ac:dyDescent="0.25">
      <c r="A679" s="680"/>
      <c r="B679" s="681"/>
      <c r="C679" s="168"/>
      <c r="D679" s="681" t="s">
        <v>0</v>
      </c>
      <c r="E679" s="684" t="s">
        <v>221</v>
      </c>
      <c r="F679" s="685"/>
      <c r="G679" s="169">
        <v>0</v>
      </c>
      <c r="H679" s="169">
        <v>620</v>
      </c>
      <c r="I679" s="170">
        <v>620</v>
      </c>
      <c r="J679" s="171">
        <v>100</v>
      </c>
      <c r="K679" s="172">
        <f t="shared" si="23"/>
        <v>2.1944976188915062E-4</v>
      </c>
      <c r="L679" s="170">
        <f t="shared" si="24"/>
        <v>310</v>
      </c>
    </row>
    <row r="680" spans="1:12" ht="12.95" customHeight="1" x14ac:dyDescent="0.25">
      <c r="A680" s="680"/>
      <c r="B680" s="681"/>
      <c r="C680" s="168"/>
      <c r="D680" s="681"/>
      <c r="E680" s="684" t="s">
        <v>222</v>
      </c>
      <c r="F680" s="685"/>
      <c r="G680" s="169">
        <v>369035</v>
      </c>
      <c r="H680" s="169">
        <v>369035</v>
      </c>
      <c r="I680" s="170">
        <v>161550</v>
      </c>
      <c r="J680" s="171">
        <v>43.78</v>
      </c>
      <c r="K680" s="172">
        <f t="shared" si="23"/>
        <v>5.7180821021277875E-2</v>
      </c>
      <c r="L680" s="170">
        <f t="shared" si="24"/>
        <v>-22967.5</v>
      </c>
    </row>
    <row r="681" spans="1:12" ht="12.95" customHeight="1" x14ac:dyDescent="0.25">
      <c r="A681" s="680"/>
      <c r="B681" s="681"/>
      <c r="C681" s="168"/>
      <c r="D681" s="681"/>
      <c r="E681" s="684" t="s">
        <v>223</v>
      </c>
      <c r="F681" s="685"/>
      <c r="G681" s="169">
        <v>28709</v>
      </c>
      <c r="H681" s="169">
        <v>28709</v>
      </c>
      <c r="I681" s="170">
        <v>26565</v>
      </c>
      <c r="J681" s="171">
        <v>92.53</v>
      </c>
      <c r="K681" s="172">
        <f t="shared" si="23"/>
        <v>9.4027143944923966E-3</v>
      </c>
      <c r="L681" s="170">
        <f t="shared" si="24"/>
        <v>12210.5</v>
      </c>
    </row>
    <row r="682" spans="1:12" ht="12.95" customHeight="1" x14ac:dyDescent="0.25">
      <c r="A682" s="680"/>
      <c r="B682" s="681"/>
      <c r="C682" s="168"/>
      <c r="D682" s="681"/>
      <c r="E682" s="684" t="s">
        <v>224</v>
      </c>
      <c r="F682" s="685"/>
      <c r="G682" s="169">
        <v>66423</v>
      </c>
      <c r="H682" s="169">
        <v>66423</v>
      </c>
      <c r="I682" s="170">
        <v>31413</v>
      </c>
      <c r="J682" s="171">
        <v>47.29</v>
      </c>
      <c r="K682" s="172">
        <f t="shared" si="23"/>
        <v>1.1118669951974013E-2</v>
      </c>
      <c r="L682" s="170">
        <f t="shared" si="24"/>
        <v>-1798.5</v>
      </c>
    </row>
    <row r="683" spans="1:12" ht="12.95" customHeight="1" x14ac:dyDescent="0.25">
      <c r="A683" s="680"/>
      <c r="B683" s="681"/>
      <c r="C683" s="168"/>
      <c r="D683" s="681"/>
      <c r="E683" s="684" t="s">
        <v>225</v>
      </c>
      <c r="F683" s="685"/>
      <c r="G683" s="169">
        <v>9148</v>
      </c>
      <c r="H683" s="169">
        <v>9148</v>
      </c>
      <c r="I683" s="170">
        <v>4524</v>
      </c>
      <c r="J683" s="171">
        <v>49.46</v>
      </c>
      <c r="K683" s="172">
        <f t="shared" si="23"/>
        <v>1.6012753593330925E-3</v>
      </c>
      <c r="L683" s="170">
        <f t="shared" si="24"/>
        <v>-50</v>
      </c>
    </row>
    <row r="684" spans="1:12" ht="12.95" customHeight="1" x14ac:dyDescent="0.25">
      <c r="A684" s="680"/>
      <c r="B684" s="681"/>
      <c r="C684" s="168"/>
      <c r="D684" s="681"/>
      <c r="E684" s="684" t="s">
        <v>228</v>
      </c>
      <c r="F684" s="685"/>
      <c r="G684" s="169">
        <v>2571</v>
      </c>
      <c r="H684" s="169">
        <v>2571</v>
      </c>
      <c r="I684" s="170">
        <v>1060</v>
      </c>
      <c r="J684" s="171">
        <v>41.24</v>
      </c>
      <c r="K684" s="172">
        <f t="shared" si="23"/>
        <v>3.7518830258467686E-4</v>
      </c>
      <c r="L684" s="170">
        <f t="shared" si="24"/>
        <v>-225.5</v>
      </c>
    </row>
    <row r="685" spans="1:12" ht="12.95" customHeight="1" x14ac:dyDescent="0.25">
      <c r="A685" s="680"/>
      <c r="B685" s="681"/>
      <c r="C685" s="168"/>
      <c r="D685" s="681"/>
      <c r="E685" s="684" t="s">
        <v>315</v>
      </c>
      <c r="F685" s="685"/>
      <c r="G685" s="169">
        <v>851</v>
      </c>
      <c r="H685" s="169">
        <v>851</v>
      </c>
      <c r="I685" s="170">
        <v>0</v>
      </c>
      <c r="J685" s="171">
        <v>0</v>
      </c>
      <c r="K685" s="172">
        <f t="shared" si="23"/>
        <v>0</v>
      </c>
      <c r="L685" s="170">
        <f t="shared" si="24"/>
        <v>-425.5</v>
      </c>
    </row>
    <row r="686" spans="1:12" ht="12.95" customHeight="1" x14ac:dyDescent="0.25">
      <c r="A686" s="680" t="s">
        <v>0</v>
      </c>
      <c r="B686" s="681"/>
      <c r="C686" s="681"/>
      <c r="D686" s="681"/>
      <c r="E686" s="684" t="s">
        <v>231</v>
      </c>
      <c r="F686" s="685"/>
      <c r="G686" s="169">
        <v>156</v>
      </c>
      <c r="H686" s="169">
        <v>156</v>
      </c>
      <c r="I686" s="170">
        <v>70</v>
      </c>
      <c r="J686" s="171">
        <v>44.87</v>
      </c>
      <c r="K686" s="172">
        <f t="shared" si="23"/>
        <v>2.4776586019742811E-5</v>
      </c>
      <c r="L686" s="170">
        <f t="shared" si="24"/>
        <v>-8</v>
      </c>
    </row>
    <row r="687" spans="1:12" ht="12.95" customHeight="1" x14ac:dyDescent="0.25">
      <c r="A687" s="680"/>
      <c r="B687" s="681"/>
      <c r="C687" s="681"/>
      <c r="D687" s="681"/>
      <c r="E687" s="684" t="s">
        <v>232</v>
      </c>
      <c r="F687" s="685"/>
      <c r="G687" s="169">
        <v>101</v>
      </c>
      <c r="H687" s="169">
        <v>101</v>
      </c>
      <c r="I687" s="170">
        <v>0</v>
      </c>
      <c r="J687" s="171">
        <v>0</v>
      </c>
      <c r="K687" s="172">
        <f t="shared" si="23"/>
        <v>0</v>
      </c>
      <c r="L687" s="170">
        <f t="shared" si="24"/>
        <v>-50.5</v>
      </c>
    </row>
    <row r="688" spans="1:12" ht="12.95" customHeight="1" x14ac:dyDescent="0.25">
      <c r="A688" s="680"/>
      <c r="B688" s="681"/>
      <c r="C688" s="681"/>
      <c r="D688" s="681"/>
      <c r="E688" s="684" t="s">
        <v>233</v>
      </c>
      <c r="F688" s="685"/>
      <c r="G688" s="169">
        <v>2496</v>
      </c>
      <c r="H688" s="169">
        <v>2496</v>
      </c>
      <c r="I688" s="170">
        <v>1247</v>
      </c>
      <c r="J688" s="171">
        <v>49.97</v>
      </c>
      <c r="K688" s="172">
        <f t="shared" si="23"/>
        <v>4.413771823802755E-4</v>
      </c>
      <c r="L688" s="170">
        <f t="shared" si="24"/>
        <v>-1</v>
      </c>
    </row>
    <row r="689" spans="1:12" ht="29.25" customHeight="1" x14ac:dyDescent="0.25">
      <c r="A689" s="680"/>
      <c r="B689" s="681"/>
      <c r="C689" s="681"/>
      <c r="D689" s="681"/>
      <c r="E689" s="684" t="s">
        <v>237</v>
      </c>
      <c r="F689" s="685"/>
      <c r="G689" s="169">
        <v>54637</v>
      </c>
      <c r="H689" s="169">
        <v>54637</v>
      </c>
      <c r="I689" s="170">
        <v>27319</v>
      </c>
      <c r="J689" s="171">
        <v>50</v>
      </c>
      <c r="K689" s="172">
        <f t="shared" si="23"/>
        <v>9.6695936210479116E-3</v>
      </c>
      <c r="L689" s="170">
        <f t="shared" si="24"/>
        <v>0.5</v>
      </c>
    </row>
    <row r="690" spans="1:12" ht="12.95" customHeight="1" x14ac:dyDescent="0.25">
      <c r="A690" s="680"/>
      <c r="B690" s="681"/>
      <c r="C690" s="681"/>
      <c r="D690" s="681"/>
      <c r="E690" s="684" t="s">
        <v>241</v>
      </c>
      <c r="F690" s="685"/>
      <c r="G690" s="169">
        <v>19023</v>
      </c>
      <c r="H690" s="169">
        <v>19023</v>
      </c>
      <c r="I690" s="170">
        <v>14267</v>
      </c>
      <c r="J690" s="171">
        <v>75</v>
      </c>
      <c r="K690" s="172">
        <f t="shared" si="23"/>
        <v>5.049822182052438E-3</v>
      </c>
      <c r="L690" s="170">
        <f t="shared" si="24"/>
        <v>4755.5</v>
      </c>
    </row>
    <row r="691" spans="1:12" ht="12.95" customHeight="1" x14ac:dyDescent="0.25">
      <c r="A691" s="173" t="s">
        <v>0</v>
      </c>
      <c r="B691" s="686" t="s">
        <v>367</v>
      </c>
      <c r="C691" s="687"/>
      <c r="D691" s="687"/>
      <c r="E691" s="687"/>
      <c r="F691" s="687"/>
      <c r="G691" s="159">
        <v>316824</v>
      </c>
      <c r="H691" s="159">
        <v>318450</v>
      </c>
      <c r="I691" s="160">
        <v>175521</v>
      </c>
      <c r="J691" s="161">
        <v>55.12</v>
      </c>
      <c r="K691" s="162">
        <f t="shared" si="23"/>
        <v>6.2125873639589685E-2</v>
      </c>
      <c r="L691" s="160">
        <f t="shared" si="24"/>
        <v>16296</v>
      </c>
    </row>
    <row r="692" spans="1:12" s="175" customFormat="1" ht="12.95" customHeight="1" x14ac:dyDescent="0.25">
      <c r="A692" s="173"/>
      <c r="B692" s="688" t="s">
        <v>0</v>
      </c>
      <c r="C692" s="174"/>
      <c r="D692" s="690" t="s">
        <v>220</v>
      </c>
      <c r="E692" s="691"/>
      <c r="F692" s="691"/>
      <c r="G692" s="164">
        <v>316824</v>
      </c>
      <c r="H692" s="164">
        <v>318450</v>
      </c>
      <c r="I692" s="165">
        <v>175521</v>
      </c>
      <c r="J692" s="166">
        <v>55.12</v>
      </c>
      <c r="K692" s="167">
        <f t="shared" si="23"/>
        <v>6.2125873639589685E-2</v>
      </c>
      <c r="L692" s="165">
        <f t="shared" si="24"/>
        <v>16296</v>
      </c>
    </row>
    <row r="693" spans="1:12" ht="12.95" customHeight="1" x14ac:dyDescent="0.25">
      <c r="A693" s="173"/>
      <c r="B693" s="681"/>
      <c r="C693" s="168"/>
      <c r="D693" s="681" t="s">
        <v>0</v>
      </c>
      <c r="E693" s="684" t="s">
        <v>222</v>
      </c>
      <c r="F693" s="685"/>
      <c r="G693" s="169">
        <v>199367</v>
      </c>
      <c r="H693" s="169">
        <v>199367</v>
      </c>
      <c r="I693" s="170">
        <v>100044</v>
      </c>
      <c r="J693" s="171">
        <v>50.18</v>
      </c>
      <c r="K693" s="172">
        <f t="shared" si="23"/>
        <v>3.5410696739416422E-2</v>
      </c>
      <c r="L693" s="170">
        <f t="shared" si="24"/>
        <v>360.5</v>
      </c>
    </row>
    <row r="694" spans="1:12" ht="12.95" customHeight="1" x14ac:dyDescent="0.25">
      <c r="A694" s="173"/>
      <c r="B694" s="681"/>
      <c r="C694" s="168"/>
      <c r="D694" s="681"/>
      <c r="E694" s="684" t="s">
        <v>223</v>
      </c>
      <c r="F694" s="685"/>
      <c r="G694" s="169">
        <v>16676</v>
      </c>
      <c r="H694" s="169">
        <v>16676</v>
      </c>
      <c r="I694" s="170">
        <v>16509</v>
      </c>
      <c r="J694" s="171">
        <v>99</v>
      </c>
      <c r="K694" s="172">
        <f t="shared" si="23"/>
        <v>5.8433808371419153E-3</v>
      </c>
      <c r="L694" s="170">
        <f t="shared" si="24"/>
        <v>8171</v>
      </c>
    </row>
    <row r="695" spans="1:12" ht="12.95" customHeight="1" x14ac:dyDescent="0.25">
      <c r="A695" s="173"/>
      <c r="B695" s="681"/>
      <c r="C695" s="168"/>
      <c r="D695" s="681"/>
      <c r="E695" s="684" t="s">
        <v>224</v>
      </c>
      <c r="F695" s="685"/>
      <c r="G695" s="169">
        <v>36079</v>
      </c>
      <c r="H695" s="169">
        <v>36079</v>
      </c>
      <c r="I695" s="170">
        <v>19308</v>
      </c>
      <c r="J695" s="171">
        <v>53.52</v>
      </c>
      <c r="K695" s="172">
        <f t="shared" si="23"/>
        <v>6.8340903267027743E-3</v>
      </c>
      <c r="L695" s="170">
        <f t="shared" si="24"/>
        <v>1268.5</v>
      </c>
    </row>
    <row r="696" spans="1:12" ht="12.95" customHeight="1" x14ac:dyDescent="0.25">
      <c r="A696" s="173"/>
      <c r="B696" s="681"/>
      <c r="C696" s="168"/>
      <c r="D696" s="681"/>
      <c r="E696" s="684" t="s">
        <v>225</v>
      </c>
      <c r="F696" s="685"/>
      <c r="G696" s="169">
        <v>4969</v>
      </c>
      <c r="H696" s="169">
        <v>4969</v>
      </c>
      <c r="I696" s="170">
        <v>2766</v>
      </c>
      <c r="J696" s="171">
        <v>55.67</v>
      </c>
      <c r="K696" s="172">
        <f t="shared" si="23"/>
        <v>9.7902909900869444E-4</v>
      </c>
      <c r="L696" s="170">
        <f t="shared" si="24"/>
        <v>281.5</v>
      </c>
    </row>
    <row r="697" spans="1:12" ht="12.95" customHeight="1" x14ac:dyDescent="0.25">
      <c r="A697" s="173"/>
      <c r="B697" s="681"/>
      <c r="C697" s="168"/>
      <c r="D697" s="681"/>
      <c r="E697" s="684" t="s">
        <v>228</v>
      </c>
      <c r="F697" s="685"/>
      <c r="G697" s="169">
        <v>1541</v>
      </c>
      <c r="H697" s="169">
        <v>1541</v>
      </c>
      <c r="I697" s="170">
        <v>122</v>
      </c>
      <c r="J697" s="171">
        <v>7.9</v>
      </c>
      <c r="K697" s="172">
        <f t="shared" si="23"/>
        <v>4.3182049920123185E-5</v>
      </c>
      <c r="L697" s="170">
        <f t="shared" si="24"/>
        <v>-648.5</v>
      </c>
    </row>
    <row r="698" spans="1:12" ht="12.95" customHeight="1" x14ac:dyDescent="0.25">
      <c r="A698" s="173"/>
      <c r="B698" s="681"/>
      <c r="C698" s="168"/>
      <c r="D698" s="681"/>
      <c r="E698" s="684" t="s">
        <v>315</v>
      </c>
      <c r="F698" s="685"/>
      <c r="G698" s="169">
        <v>1086</v>
      </c>
      <c r="H698" s="169">
        <v>1086</v>
      </c>
      <c r="I698" s="170">
        <v>0</v>
      </c>
      <c r="J698" s="171">
        <v>0</v>
      </c>
      <c r="K698" s="172">
        <f t="shared" si="23"/>
        <v>0</v>
      </c>
      <c r="L698" s="170">
        <f t="shared" si="24"/>
        <v>-543</v>
      </c>
    </row>
    <row r="699" spans="1:12" ht="12.95" customHeight="1" x14ac:dyDescent="0.25">
      <c r="A699" s="173"/>
      <c r="B699" s="681"/>
      <c r="C699" s="168"/>
      <c r="D699" s="681"/>
      <c r="E699" s="684" t="s">
        <v>232</v>
      </c>
      <c r="F699" s="685"/>
      <c r="G699" s="169">
        <v>1597</v>
      </c>
      <c r="H699" s="169">
        <v>1597</v>
      </c>
      <c r="I699" s="170">
        <v>1124</v>
      </c>
      <c r="J699" s="171">
        <v>70.36</v>
      </c>
      <c r="K699" s="172">
        <f t="shared" si="23"/>
        <v>3.9784118123129886E-4</v>
      </c>
      <c r="L699" s="170">
        <f t="shared" si="24"/>
        <v>325.5</v>
      </c>
    </row>
    <row r="700" spans="1:12" ht="12.95" customHeight="1" x14ac:dyDescent="0.25">
      <c r="A700" s="173"/>
      <c r="B700" s="681"/>
      <c r="C700" s="168"/>
      <c r="D700" s="681"/>
      <c r="E700" s="684" t="s">
        <v>233</v>
      </c>
      <c r="F700" s="685"/>
      <c r="G700" s="169">
        <v>517</v>
      </c>
      <c r="H700" s="169">
        <v>517</v>
      </c>
      <c r="I700" s="170">
        <v>258</v>
      </c>
      <c r="J700" s="171">
        <v>49.96</v>
      </c>
      <c r="K700" s="172">
        <f t="shared" si="23"/>
        <v>9.1319417044194938E-5</v>
      </c>
      <c r="L700" s="170">
        <f t="shared" si="24"/>
        <v>-0.5</v>
      </c>
    </row>
    <row r="701" spans="1:12" ht="27.75" customHeight="1" x14ac:dyDescent="0.25">
      <c r="A701" s="173"/>
      <c r="B701" s="681"/>
      <c r="C701" s="168"/>
      <c r="D701" s="681"/>
      <c r="E701" s="684" t="s">
        <v>237</v>
      </c>
      <c r="F701" s="685"/>
      <c r="G701" s="169">
        <v>23416</v>
      </c>
      <c r="H701" s="169">
        <v>25042</v>
      </c>
      <c r="I701" s="170">
        <v>11708</v>
      </c>
      <c r="J701" s="171">
        <v>46.75</v>
      </c>
      <c r="K701" s="172">
        <f t="shared" si="23"/>
        <v>4.1440609874164123E-3</v>
      </c>
      <c r="L701" s="170">
        <f t="shared" si="24"/>
        <v>-813</v>
      </c>
    </row>
    <row r="702" spans="1:12" ht="12.95" customHeight="1" x14ac:dyDescent="0.25">
      <c r="A702" s="173"/>
      <c r="B702" s="689"/>
      <c r="C702" s="168"/>
      <c r="D702" s="681"/>
      <c r="E702" s="684" t="s">
        <v>241</v>
      </c>
      <c r="F702" s="685"/>
      <c r="G702" s="169">
        <v>31576</v>
      </c>
      <c r="H702" s="169">
        <v>31576</v>
      </c>
      <c r="I702" s="170">
        <v>23682</v>
      </c>
      <c r="J702" s="171">
        <v>75</v>
      </c>
      <c r="K702" s="172">
        <f t="shared" si="23"/>
        <v>8.3822730017078465E-3</v>
      </c>
      <c r="L702" s="170">
        <f t="shared" si="24"/>
        <v>7894</v>
      </c>
    </row>
    <row r="703" spans="1:12" ht="12.95" customHeight="1" x14ac:dyDescent="0.25">
      <c r="A703" s="173"/>
      <c r="B703" s="686" t="s">
        <v>161</v>
      </c>
      <c r="C703" s="687"/>
      <c r="D703" s="687"/>
      <c r="E703" s="687"/>
      <c r="F703" s="687"/>
      <c r="G703" s="159">
        <v>757396</v>
      </c>
      <c r="H703" s="159">
        <v>753271</v>
      </c>
      <c r="I703" s="160">
        <v>396910</v>
      </c>
      <c r="J703" s="161">
        <v>52.69</v>
      </c>
      <c r="K703" s="162">
        <f t="shared" si="23"/>
        <v>0.14048678224423028</v>
      </c>
      <c r="L703" s="160">
        <f t="shared" si="24"/>
        <v>20274.5</v>
      </c>
    </row>
    <row r="704" spans="1:12" s="175" customFormat="1" ht="12.95" customHeight="1" x14ac:dyDescent="0.25">
      <c r="A704" s="173"/>
      <c r="B704" s="221" t="s">
        <v>0</v>
      </c>
      <c r="C704" s="174"/>
      <c r="D704" s="690" t="s">
        <v>220</v>
      </c>
      <c r="E704" s="691"/>
      <c r="F704" s="691"/>
      <c r="G704" s="164">
        <v>757396</v>
      </c>
      <c r="H704" s="164">
        <v>753271</v>
      </c>
      <c r="I704" s="165">
        <v>396910</v>
      </c>
      <c r="J704" s="166">
        <v>52.69</v>
      </c>
      <c r="K704" s="167">
        <f t="shared" si="23"/>
        <v>0.14048678224423028</v>
      </c>
      <c r="L704" s="165">
        <f t="shared" si="24"/>
        <v>20274.5</v>
      </c>
    </row>
    <row r="705" spans="1:12" ht="12.95" customHeight="1" x14ac:dyDescent="0.25">
      <c r="A705" s="173"/>
      <c r="B705" s="94"/>
      <c r="C705" s="168"/>
      <c r="D705" s="220" t="s">
        <v>0</v>
      </c>
      <c r="E705" s="684" t="s">
        <v>221</v>
      </c>
      <c r="F705" s="685"/>
      <c r="G705" s="169">
        <v>24095</v>
      </c>
      <c r="H705" s="169">
        <v>24095</v>
      </c>
      <c r="I705" s="170">
        <v>12048</v>
      </c>
      <c r="J705" s="171">
        <v>50</v>
      </c>
      <c r="K705" s="172">
        <f t="shared" si="23"/>
        <v>4.2644044052265913E-3</v>
      </c>
      <c r="L705" s="170">
        <f t="shared" si="24"/>
        <v>0.5</v>
      </c>
    </row>
    <row r="706" spans="1:12" ht="12.95" customHeight="1" x14ac:dyDescent="0.25">
      <c r="A706" s="173"/>
      <c r="B706" s="94"/>
      <c r="C706" s="168"/>
      <c r="D706" s="214"/>
      <c r="E706" s="684" t="s">
        <v>222</v>
      </c>
      <c r="F706" s="685"/>
      <c r="G706" s="169">
        <v>503287</v>
      </c>
      <c r="H706" s="169">
        <v>504918</v>
      </c>
      <c r="I706" s="170">
        <v>238708</v>
      </c>
      <c r="J706" s="171">
        <v>47.28</v>
      </c>
      <c r="K706" s="172">
        <f t="shared" si="23"/>
        <v>8.4490989937153815E-2</v>
      </c>
      <c r="L706" s="170">
        <f t="shared" si="24"/>
        <v>-13751</v>
      </c>
    </row>
    <row r="707" spans="1:12" ht="12.95" customHeight="1" x14ac:dyDescent="0.25">
      <c r="A707" s="173"/>
      <c r="B707" s="94"/>
      <c r="C707" s="168"/>
      <c r="D707" s="214"/>
      <c r="E707" s="684" t="s">
        <v>223</v>
      </c>
      <c r="F707" s="685"/>
      <c r="G707" s="169">
        <v>40321</v>
      </c>
      <c r="H707" s="169">
        <v>38690</v>
      </c>
      <c r="I707" s="170">
        <v>38690</v>
      </c>
      <c r="J707" s="171">
        <v>100</v>
      </c>
      <c r="K707" s="172">
        <f t="shared" si="23"/>
        <v>1.3694373044340706E-2</v>
      </c>
      <c r="L707" s="170">
        <f t="shared" si="24"/>
        <v>19345</v>
      </c>
    </row>
    <row r="708" spans="1:12" ht="12.95" customHeight="1" x14ac:dyDescent="0.25">
      <c r="A708" s="173"/>
      <c r="B708" s="94"/>
      <c r="C708" s="168"/>
      <c r="D708" s="214"/>
      <c r="E708" s="684" t="s">
        <v>224</v>
      </c>
      <c r="F708" s="685"/>
      <c r="G708" s="169">
        <v>95619</v>
      </c>
      <c r="H708" s="169">
        <v>95619</v>
      </c>
      <c r="I708" s="170">
        <v>48644</v>
      </c>
      <c r="J708" s="171">
        <v>50.87</v>
      </c>
      <c r="K708" s="172">
        <f t="shared" si="23"/>
        <v>1.7217603576348134E-2</v>
      </c>
      <c r="L708" s="170">
        <f t="shared" si="24"/>
        <v>834.5</v>
      </c>
    </row>
    <row r="709" spans="1:12" ht="12.95" customHeight="1" x14ac:dyDescent="0.25">
      <c r="A709" s="173"/>
      <c r="B709" s="94"/>
      <c r="C709" s="168"/>
      <c r="D709" s="214"/>
      <c r="E709" s="684" t="s">
        <v>225</v>
      </c>
      <c r="F709" s="685"/>
      <c r="G709" s="169">
        <v>13700</v>
      </c>
      <c r="H709" s="169">
        <v>13700</v>
      </c>
      <c r="I709" s="170">
        <v>5146</v>
      </c>
      <c r="J709" s="171">
        <v>37.56</v>
      </c>
      <c r="K709" s="172">
        <f t="shared" si="23"/>
        <v>1.8214330236799501E-3</v>
      </c>
      <c r="L709" s="170">
        <f t="shared" si="24"/>
        <v>-1704</v>
      </c>
    </row>
    <row r="710" spans="1:12" ht="12.95" customHeight="1" x14ac:dyDescent="0.25">
      <c r="A710" s="173"/>
      <c r="B710" s="94"/>
      <c r="C710" s="199"/>
      <c r="D710" s="214"/>
      <c r="E710" s="684" t="s">
        <v>227</v>
      </c>
      <c r="F710" s="685"/>
      <c r="G710" s="169">
        <v>1780</v>
      </c>
      <c r="H710" s="169">
        <v>1780</v>
      </c>
      <c r="I710" s="170">
        <v>0</v>
      </c>
      <c r="J710" s="171">
        <v>0</v>
      </c>
      <c r="K710" s="172">
        <f t="shared" si="23"/>
        <v>0</v>
      </c>
      <c r="L710" s="170">
        <f t="shared" si="24"/>
        <v>-890</v>
      </c>
    </row>
    <row r="711" spans="1:12" ht="12.95" customHeight="1" x14ac:dyDescent="0.25">
      <c r="A711" s="213"/>
      <c r="B711" s="218"/>
      <c r="C711" s="200"/>
      <c r="D711" s="219"/>
      <c r="E711" s="684" t="s">
        <v>228</v>
      </c>
      <c r="F711" s="685"/>
      <c r="G711" s="169">
        <v>3230</v>
      </c>
      <c r="H711" s="169">
        <v>3230</v>
      </c>
      <c r="I711" s="170">
        <v>3107</v>
      </c>
      <c r="J711" s="171">
        <v>96.19</v>
      </c>
      <c r="K711" s="172">
        <f t="shared" si="23"/>
        <v>1.0997264680477274E-3</v>
      </c>
      <c r="L711" s="170">
        <f t="shared" si="24"/>
        <v>1492</v>
      </c>
    </row>
    <row r="712" spans="1:12" ht="12.95" customHeight="1" x14ac:dyDescent="0.25">
      <c r="A712" s="173"/>
      <c r="B712" s="94"/>
      <c r="C712" s="168"/>
      <c r="D712" s="214"/>
      <c r="E712" s="684" t="s">
        <v>315</v>
      </c>
      <c r="F712" s="685"/>
      <c r="G712" s="169">
        <v>0</v>
      </c>
      <c r="H712" s="169">
        <v>500</v>
      </c>
      <c r="I712" s="170">
        <v>73</v>
      </c>
      <c r="J712" s="171">
        <v>14.5</v>
      </c>
      <c r="K712" s="172">
        <f t="shared" si="23"/>
        <v>2.5838439706303217E-5</v>
      </c>
      <c r="L712" s="170">
        <f t="shared" si="24"/>
        <v>-177</v>
      </c>
    </row>
    <row r="713" spans="1:12" ht="12.95" customHeight="1" x14ac:dyDescent="0.25">
      <c r="A713" s="173"/>
      <c r="B713" s="94"/>
      <c r="C713" s="168"/>
      <c r="D713" s="214"/>
      <c r="E713" s="684" t="s">
        <v>231</v>
      </c>
      <c r="F713" s="685"/>
      <c r="G713" s="169">
        <v>0</v>
      </c>
      <c r="H713" s="169">
        <v>1100</v>
      </c>
      <c r="I713" s="170">
        <v>150</v>
      </c>
      <c r="J713" s="171">
        <v>13.64</v>
      </c>
      <c r="K713" s="172">
        <f t="shared" si="23"/>
        <v>5.3092684328020309E-5</v>
      </c>
      <c r="L713" s="170">
        <f t="shared" si="24"/>
        <v>-400</v>
      </c>
    </row>
    <row r="714" spans="1:12" ht="12.95" customHeight="1" x14ac:dyDescent="0.25">
      <c r="A714" s="173"/>
      <c r="B714" s="94"/>
      <c r="C714" s="168"/>
      <c r="D714" s="214"/>
      <c r="E714" s="684" t="s">
        <v>232</v>
      </c>
      <c r="F714" s="685"/>
      <c r="G714" s="169">
        <v>5097</v>
      </c>
      <c r="H714" s="169">
        <v>4297</v>
      </c>
      <c r="I714" s="170">
        <v>3504</v>
      </c>
      <c r="J714" s="171">
        <v>81.540000000000006</v>
      </c>
      <c r="K714" s="172">
        <f t="shared" si="23"/>
        <v>1.2402451059025544E-3</v>
      </c>
      <c r="L714" s="170">
        <f t="shared" si="24"/>
        <v>1355.5</v>
      </c>
    </row>
    <row r="715" spans="1:12" ht="12.95" customHeight="1" x14ac:dyDescent="0.25">
      <c r="A715" s="173"/>
      <c r="B715" s="94"/>
      <c r="C715" s="168"/>
      <c r="D715" s="214"/>
      <c r="E715" s="684" t="s">
        <v>233</v>
      </c>
      <c r="F715" s="685"/>
      <c r="G715" s="169">
        <v>361</v>
      </c>
      <c r="H715" s="169">
        <v>361</v>
      </c>
      <c r="I715" s="170">
        <v>175</v>
      </c>
      <c r="J715" s="171">
        <v>48.6</v>
      </c>
      <c r="K715" s="172">
        <f t="shared" si="23"/>
        <v>6.1941465049357024E-5</v>
      </c>
      <c r="L715" s="170">
        <f t="shared" si="24"/>
        <v>-5.5</v>
      </c>
    </row>
    <row r="716" spans="1:12" ht="12.95" customHeight="1" x14ac:dyDescent="0.25">
      <c r="A716" s="173"/>
      <c r="B716" s="94"/>
      <c r="C716" s="168"/>
      <c r="D716" s="214"/>
      <c r="E716" s="684" t="s">
        <v>235</v>
      </c>
      <c r="F716" s="685"/>
      <c r="G716" s="169">
        <v>699</v>
      </c>
      <c r="H716" s="169">
        <v>699</v>
      </c>
      <c r="I716" s="170">
        <v>331</v>
      </c>
      <c r="J716" s="171">
        <v>47.36</v>
      </c>
      <c r="K716" s="172">
        <f t="shared" si="23"/>
        <v>1.1715785675049815E-4</v>
      </c>
      <c r="L716" s="170">
        <f t="shared" si="24"/>
        <v>-18.5</v>
      </c>
    </row>
    <row r="717" spans="1:12" ht="30" customHeight="1" x14ac:dyDescent="0.25">
      <c r="A717" s="173"/>
      <c r="B717" s="94"/>
      <c r="C717" s="168"/>
      <c r="D717" s="214"/>
      <c r="E717" s="684" t="s">
        <v>237</v>
      </c>
      <c r="F717" s="685"/>
      <c r="G717" s="169">
        <v>38268</v>
      </c>
      <c r="H717" s="169">
        <v>33343</v>
      </c>
      <c r="I717" s="170">
        <v>22645</v>
      </c>
      <c r="J717" s="171">
        <v>67.92</v>
      </c>
      <c r="K717" s="172">
        <f t="shared" si="23"/>
        <v>8.0152255773867989E-3</v>
      </c>
      <c r="L717" s="170">
        <f t="shared" si="24"/>
        <v>5973.5</v>
      </c>
    </row>
    <row r="718" spans="1:12" ht="12.95" customHeight="1" x14ac:dyDescent="0.25">
      <c r="A718" s="173"/>
      <c r="B718" s="94"/>
      <c r="C718" s="168"/>
      <c r="D718" s="214"/>
      <c r="E718" s="684" t="s">
        <v>238</v>
      </c>
      <c r="F718" s="685"/>
      <c r="G718" s="169">
        <v>2133</v>
      </c>
      <c r="H718" s="169">
        <v>2133</v>
      </c>
      <c r="I718" s="170">
        <v>2085</v>
      </c>
      <c r="J718" s="171">
        <v>97.73</v>
      </c>
      <c r="K718" s="172">
        <f t="shared" si="23"/>
        <v>7.3798831215948226E-4</v>
      </c>
      <c r="L718" s="170">
        <f t="shared" si="24"/>
        <v>1018.5</v>
      </c>
    </row>
    <row r="719" spans="1:12" ht="12.95" customHeight="1" x14ac:dyDescent="0.25">
      <c r="A719" s="173"/>
      <c r="B719" s="216"/>
      <c r="C719" s="168"/>
      <c r="D719" s="217"/>
      <c r="E719" s="684" t="s">
        <v>241</v>
      </c>
      <c r="F719" s="685"/>
      <c r="G719" s="169">
        <v>28806</v>
      </c>
      <c r="H719" s="169">
        <v>28806</v>
      </c>
      <c r="I719" s="170">
        <v>21605</v>
      </c>
      <c r="J719" s="171">
        <v>75</v>
      </c>
      <c r="K719" s="172">
        <f t="shared" si="23"/>
        <v>7.6471162993791923E-3</v>
      </c>
      <c r="L719" s="170">
        <f t="shared" si="24"/>
        <v>7202</v>
      </c>
    </row>
    <row r="720" spans="1:12" ht="12.95" customHeight="1" x14ac:dyDescent="0.25">
      <c r="A720" s="173"/>
      <c r="B720" s="686" t="s">
        <v>162</v>
      </c>
      <c r="C720" s="687"/>
      <c r="D720" s="687"/>
      <c r="E720" s="687"/>
      <c r="F720" s="687"/>
      <c r="G720" s="159">
        <v>8132343</v>
      </c>
      <c r="H720" s="159">
        <v>8133943</v>
      </c>
      <c r="I720" s="160">
        <v>3919819</v>
      </c>
      <c r="J720" s="161">
        <v>48.19</v>
      </c>
      <c r="K720" s="162">
        <f t="shared" si="23"/>
        <v>1.3874247519331748</v>
      </c>
      <c r="L720" s="160">
        <f t="shared" si="24"/>
        <v>-147152.5</v>
      </c>
    </row>
    <row r="721" spans="1:12" s="175" customFormat="1" ht="12.95" customHeight="1" x14ac:dyDescent="0.25">
      <c r="A721" s="173"/>
      <c r="B721" s="174" t="s">
        <v>0</v>
      </c>
      <c r="C721" s="174"/>
      <c r="D721" s="690" t="s">
        <v>220</v>
      </c>
      <c r="E721" s="691"/>
      <c r="F721" s="691"/>
      <c r="G721" s="164">
        <v>7783852</v>
      </c>
      <c r="H721" s="164">
        <v>7785452</v>
      </c>
      <c r="I721" s="165">
        <v>3919819</v>
      </c>
      <c r="J721" s="166">
        <v>50.35</v>
      </c>
      <c r="K721" s="167">
        <f t="shared" si="23"/>
        <v>1.3874247519331748</v>
      </c>
      <c r="L721" s="165">
        <f t="shared" si="24"/>
        <v>27093</v>
      </c>
    </row>
    <row r="722" spans="1:12" ht="12.95" customHeight="1" x14ac:dyDescent="0.25">
      <c r="A722" s="680" t="s">
        <v>0</v>
      </c>
      <c r="B722" s="681"/>
      <c r="C722" s="681"/>
      <c r="D722" s="681"/>
      <c r="E722" s="684" t="s">
        <v>221</v>
      </c>
      <c r="F722" s="685"/>
      <c r="G722" s="169">
        <v>23508</v>
      </c>
      <c r="H722" s="169">
        <v>25108</v>
      </c>
      <c r="I722" s="170">
        <v>7698</v>
      </c>
      <c r="J722" s="171">
        <v>30.66</v>
      </c>
      <c r="K722" s="172">
        <f t="shared" si="23"/>
        <v>2.7247165597140024E-3</v>
      </c>
      <c r="L722" s="170">
        <f t="shared" si="24"/>
        <v>-4856</v>
      </c>
    </row>
    <row r="723" spans="1:12" ht="12.95" customHeight="1" x14ac:dyDescent="0.25">
      <c r="A723" s="680"/>
      <c r="B723" s="681"/>
      <c r="C723" s="681"/>
      <c r="D723" s="681"/>
      <c r="E723" s="684" t="s">
        <v>222</v>
      </c>
      <c r="F723" s="685"/>
      <c r="G723" s="169">
        <v>5177223</v>
      </c>
      <c r="H723" s="169">
        <v>5177223</v>
      </c>
      <c r="I723" s="170">
        <v>2383960</v>
      </c>
      <c r="J723" s="171">
        <v>46.05</v>
      </c>
      <c r="K723" s="172">
        <f t="shared" ref="K723:K786" si="25">I723/$I$8%</f>
        <v>0.84380557153751534</v>
      </c>
      <c r="L723" s="170">
        <f t="shared" ref="L723:L786" si="26">I723-H723/2</f>
        <v>-204651.5</v>
      </c>
    </row>
    <row r="724" spans="1:12" ht="12.95" customHeight="1" x14ac:dyDescent="0.25">
      <c r="A724" s="680"/>
      <c r="B724" s="681"/>
      <c r="C724" s="681"/>
      <c r="D724" s="681"/>
      <c r="E724" s="684" t="s">
        <v>223</v>
      </c>
      <c r="F724" s="685"/>
      <c r="G724" s="169">
        <v>396343</v>
      </c>
      <c r="H724" s="169">
        <v>396343</v>
      </c>
      <c r="I724" s="170">
        <v>331109</v>
      </c>
      <c r="J724" s="171">
        <v>83.54</v>
      </c>
      <c r="K724" s="172">
        <f t="shared" si="25"/>
        <v>0.11719643743444318</v>
      </c>
      <c r="L724" s="170">
        <f t="shared" si="26"/>
        <v>132937.5</v>
      </c>
    </row>
    <row r="725" spans="1:12" ht="12.95" customHeight="1" x14ac:dyDescent="0.25">
      <c r="A725" s="680"/>
      <c r="B725" s="681"/>
      <c r="C725" s="681"/>
      <c r="D725" s="681"/>
      <c r="E725" s="684" t="s">
        <v>224</v>
      </c>
      <c r="F725" s="685"/>
      <c r="G725" s="169">
        <v>913132</v>
      </c>
      <c r="H725" s="169">
        <v>913132</v>
      </c>
      <c r="I725" s="170">
        <v>443094</v>
      </c>
      <c r="J725" s="171">
        <v>48.52</v>
      </c>
      <c r="K725" s="172">
        <f t="shared" si="25"/>
        <v>0.15683366579759886</v>
      </c>
      <c r="L725" s="170">
        <f t="shared" si="26"/>
        <v>-13472</v>
      </c>
    </row>
    <row r="726" spans="1:12" ht="12.95" customHeight="1" x14ac:dyDescent="0.25">
      <c r="A726" s="680"/>
      <c r="B726" s="681"/>
      <c r="C726" s="681"/>
      <c r="D726" s="681"/>
      <c r="E726" s="684" t="s">
        <v>225</v>
      </c>
      <c r="F726" s="685"/>
      <c r="G726" s="169">
        <v>129100</v>
      </c>
      <c r="H726" s="169">
        <v>129100</v>
      </c>
      <c r="I726" s="170">
        <v>45145</v>
      </c>
      <c r="J726" s="171">
        <v>34.97</v>
      </c>
      <c r="K726" s="172">
        <f t="shared" si="25"/>
        <v>1.5979128226589846E-2</v>
      </c>
      <c r="L726" s="170">
        <f t="shared" si="26"/>
        <v>-19405</v>
      </c>
    </row>
    <row r="727" spans="1:12" ht="12.95" customHeight="1" x14ac:dyDescent="0.25">
      <c r="A727" s="680"/>
      <c r="B727" s="681"/>
      <c r="C727" s="681"/>
      <c r="D727" s="681"/>
      <c r="E727" s="684" t="s">
        <v>226</v>
      </c>
      <c r="F727" s="685"/>
      <c r="G727" s="169">
        <v>1645</v>
      </c>
      <c r="H727" s="169">
        <v>1645</v>
      </c>
      <c r="I727" s="170">
        <v>429</v>
      </c>
      <c r="J727" s="171">
        <v>26.08</v>
      </c>
      <c r="K727" s="172">
        <f t="shared" si="25"/>
        <v>1.5184507717813807E-4</v>
      </c>
      <c r="L727" s="170">
        <f t="shared" si="26"/>
        <v>-393.5</v>
      </c>
    </row>
    <row r="728" spans="1:12" ht="12.95" customHeight="1" x14ac:dyDescent="0.25">
      <c r="A728" s="680"/>
      <c r="B728" s="681"/>
      <c r="C728" s="681"/>
      <c r="D728" s="681"/>
      <c r="E728" s="684" t="s">
        <v>227</v>
      </c>
      <c r="F728" s="685"/>
      <c r="G728" s="169">
        <v>11746</v>
      </c>
      <c r="H728" s="169">
        <v>11746</v>
      </c>
      <c r="I728" s="170">
        <v>2099</v>
      </c>
      <c r="J728" s="171">
        <v>17.87</v>
      </c>
      <c r="K728" s="172">
        <f t="shared" si="25"/>
        <v>7.4294362936343087E-4</v>
      </c>
      <c r="L728" s="170">
        <f t="shared" si="26"/>
        <v>-3774</v>
      </c>
    </row>
    <row r="729" spans="1:12" ht="12.95" customHeight="1" x14ac:dyDescent="0.25">
      <c r="A729" s="680"/>
      <c r="B729" s="681"/>
      <c r="C729" s="681"/>
      <c r="D729" s="681"/>
      <c r="E729" s="684" t="s">
        <v>228</v>
      </c>
      <c r="F729" s="685"/>
      <c r="G729" s="169">
        <v>108771</v>
      </c>
      <c r="H729" s="169">
        <v>108771</v>
      </c>
      <c r="I729" s="170">
        <v>57556</v>
      </c>
      <c r="J729" s="171">
        <v>52.91</v>
      </c>
      <c r="K729" s="172">
        <f t="shared" si="25"/>
        <v>2.0372016927890247E-2</v>
      </c>
      <c r="L729" s="170">
        <f t="shared" si="26"/>
        <v>3170.5</v>
      </c>
    </row>
    <row r="730" spans="1:12" ht="12.95" customHeight="1" x14ac:dyDescent="0.25">
      <c r="A730" s="680"/>
      <c r="B730" s="681"/>
      <c r="C730" s="681"/>
      <c r="D730" s="681"/>
      <c r="E730" s="684" t="s">
        <v>315</v>
      </c>
      <c r="F730" s="685"/>
      <c r="G730" s="169">
        <v>15100</v>
      </c>
      <c r="H730" s="169">
        <v>15100</v>
      </c>
      <c r="I730" s="170">
        <v>7451</v>
      </c>
      <c r="J730" s="171">
        <v>49.34</v>
      </c>
      <c r="K730" s="172">
        <f t="shared" si="25"/>
        <v>2.6372906061871955E-3</v>
      </c>
      <c r="L730" s="170">
        <f t="shared" si="26"/>
        <v>-99</v>
      </c>
    </row>
    <row r="731" spans="1:12" ht="12.95" customHeight="1" x14ac:dyDescent="0.25">
      <c r="A731" s="680"/>
      <c r="B731" s="681"/>
      <c r="C731" s="681"/>
      <c r="D731" s="681"/>
      <c r="E731" s="684" t="s">
        <v>229</v>
      </c>
      <c r="F731" s="685"/>
      <c r="G731" s="169">
        <v>390664</v>
      </c>
      <c r="H731" s="169">
        <v>390664</v>
      </c>
      <c r="I731" s="170">
        <v>287722</v>
      </c>
      <c r="J731" s="171">
        <v>73.650000000000006</v>
      </c>
      <c r="K731" s="172">
        <f t="shared" si="25"/>
        <v>0.10183955546817773</v>
      </c>
      <c r="L731" s="170">
        <f t="shared" si="26"/>
        <v>92390</v>
      </c>
    </row>
    <row r="732" spans="1:12" ht="12.95" customHeight="1" x14ac:dyDescent="0.25">
      <c r="A732" s="680"/>
      <c r="B732" s="681"/>
      <c r="C732" s="681"/>
      <c r="D732" s="681"/>
      <c r="E732" s="684" t="s">
        <v>230</v>
      </c>
      <c r="F732" s="685"/>
      <c r="G732" s="169">
        <v>58200</v>
      </c>
      <c r="H732" s="169">
        <v>58200</v>
      </c>
      <c r="I732" s="170">
        <v>18128</v>
      </c>
      <c r="J732" s="171">
        <v>31.15</v>
      </c>
      <c r="K732" s="172">
        <f t="shared" si="25"/>
        <v>6.4164278766556809E-3</v>
      </c>
      <c r="L732" s="170">
        <f t="shared" si="26"/>
        <v>-10972</v>
      </c>
    </row>
    <row r="733" spans="1:12" ht="12.95" customHeight="1" x14ac:dyDescent="0.25">
      <c r="A733" s="680"/>
      <c r="B733" s="681"/>
      <c r="C733" s="681"/>
      <c r="D733" s="681"/>
      <c r="E733" s="684" t="s">
        <v>231</v>
      </c>
      <c r="F733" s="685"/>
      <c r="G733" s="169">
        <v>9127</v>
      </c>
      <c r="H733" s="169">
        <v>9127</v>
      </c>
      <c r="I733" s="170">
        <v>1118</v>
      </c>
      <c r="J733" s="171">
        <v>12.25</v>
      </c>
      <c r="K733" s="172">
        <f t="shared" si="25"/>
        <v>3.9571747385817803E-4</v>
      </c>
      <c r="L733" s="170">
        <f t="shared" si="26"/>
        <v>-3445.5</v>
      </c>
    </row>
    <row r="734" spans="1:12" ht="12.95" customHeight="1" x14ac:dyDescent="0.25">
      <c r="A734" s="680"/>
      <c r="B734" s="681"/>
      <c r="C734" s="681"/>
      <c r="D734" s="681"/>
      <c r="E734" s="684" t="s">
        <v>232</v>
      </c>
      <c r="F734" s="685"/>
      <c r="G734" s="169">
        <v>112893</v>
      </c>
      <c r="H734" s="169">
        <v>112893</v>
      </c>
      <c r="I734" s="170">
        <v>59688</v>
      </c>
      <c r="J734" s="171">
        <v>52.87</v>
      </c>
      <c r="K734" s="172">
        <f t="shared" si="25"/>
        <v>2.1126640947805843E-2</v>
      </c>
      <c r="L734" s="170">
        <f t="shared" si="26"/>
        <v>3241.5</v>
      </c>
    </row>
    <row r="735" spans="1:12" ht="12.95" customHeight="1" x14ac:dyDescent="0.25">
      <c r="A735" s="680"/>
      <c r="B735" s="681"/>
      <c r="C735" s="681"/>
      <c r="D735" s="681"/>
      <c r="E735" s="684" t="s">
        <v>233</v>
      </c>
      <c r="F735" s="685"/>
      <c r="G735" s="169">
        <v>9220</v>
      </c>
      <c r="H735" s="169">
        <v>9220</v>
      </c>
      <c r="I735" s="170">
        <v>3021</v>
      </c>
      <c r="J735" s="171">
        <v>32.770000000000003</v>
      </c>
      <c r="K735" s="172">
        <f t="shared" si="25"/>
        <v>1.0692866623663291E-3</v>
      </c>
      <c r="L735" s="170">
        <f t="shared" si="26"/>
        <v>-1589</v>
      </c>
    </row>
    <row r="736" spans="1:12" ht="30" customHeight="1" x14ac:dyDescent="0.25">
      <c r="A736" s="680"/>
      <c r="B736" s="681"/>
      <c r="C736" s="681"/>
      <c r="D736" s="681"/>
      <c r="E736" s="684" t="s">
        <v>234</v>
      </c>
      <c r="F736" s="685"/>
      <c r="G736" s="169">
        <v>1267</v>
      </c>
      <c r="H736" s="169">
        <v>1267</v>
      </c>
      <c r="I736" s="170">
        <v>436</v>
      </c>
      <c r="J736" s="171">
        <v>34.380000000000003</v>
      </c>
      <c r="K736" s="172">
        <f t="shared" si="25"/>
        <v>1.5432273578011238E-4</v>
      </c>
      <c r="L736" s="170">
        <f t="shared" si="26"/>
        <v>-197.5</v>
      </c>
    </row>
    <row r="737" spans="1:12" ht="30" customHeight="1" x14ac:dyDescent="0.25">
      <c r="A737" s="680"/>
      <c r="B737" s="681"/>
      <c r="C737" s="681"/>
      <c r="D737" s="681"/>
      <c r="E737" s="684" t="s">
        <v>235</v>
      </c>
      <c r="F737" s="685"/>
      <c r="G737" s="169">
        <v>22675</v>
      </c>
      <c r="H737" s="169">
        <v>22675</v>
      </c>
      <c r="I737" s="170">
        <v>7694</v>
      </c>
      <c r="J737" s="171">
        <v>33.93</v>
      </c>
      <c r="K737" s="172">
        <f t="shared" si="25"/>
        <v>2.7233007547985883E-3</v>
      </c>
      <c r="L737" s="170">
        <f t="shared" si="26"/>
        <v>-3643.5</v>
      </c>
    </row>
    <row r="738" spans="1:12" ht="12.95" customHeight="1" x14ac:dyDescent="0.25">
      <c r="A738" s="680"/>
      <c r="B738" s="681"/>
      <c r="C738" s="681"/>
      <c r="D738" s="681"/>
      <c r="E738" s="684" t="s">
        <v>273</v>
      </c>
      <c r="F738" s="685"/>
      <c r="G738" s="169">
        <v>1500</v>
      </c>
      <c r="H738" s="169">
        <v>1500</v>
      </c>
      <c r="I738" s="170">
        <v>123</v>
      </c>
      <c r="J738" s="171">
        <v>8.1999999999999993</v>
      </c>
      <c r="K738" s="172">
        <f t="shared" si="25"/>
        <v>4.3536001148976657E-5</v>
      </c>
      <c r="L738" s="170">
        <f t="shared" si="26"/>
        <v>-627</v>
      </c>
    </row>
    <row r="739" spans="1:12" ht="12.95" customHeight="1" x14ac:dyDescent="0.25">
      <c r="A739" s="680"/>
      <c r="B739" s="681"/>
      <c r="C739" s="681"/>
      <c r="D739" s="681"/>
      <c r="E739" s="684" t="s">
        <v>238</v>
      </c>
      <c r="F739" s="685"/>
      <c r="G739" s="169">
        <v>13470</v>
      </c>
      <c r="H739" s="169">
        <v>13470</v>
      </c>
      <c r="I739" s="170">
        <v>5772</v>
      </c>
      <c r="J739" s="171">
        <v>42.85</v>
      </c>
      <c r="K739" s="172">
        <f t="shared" si="25"/>
        <v>2.0430064929422213E-3</v>
      </c>
      <c r="L739" s="170">
        <f t="shared" si="26"/>
        <v>-963</v>
      </c>
    </row>
    <row r="740" spans="1:12" ht="12.95" customHeight="1" x14ac:dyDescent="0.25">
      <c r="A740" s="680"/>
      <c r="B740" s="681"/>
      <c r="C740" s="681"/>
      <c r="D740" s="681"/>
      <c r="E740" s="684" t="s">
        <v>240</v>
      </c>
      <c r="F740" s="685"/>
      <c r="G740" s="169">
        <v>760</v>
      </c>
      <c r="H740" s="169">
        <v>760</v>
      </c>
      <c r="I740" s="170">
        <v>200</v>
      </c>
      <c r="J740" s="171">
        <v>26.32</v>
      </c>
      <c r="K740" s="172">
        <f t="shared" si="25"/>
        <v>7.0790245770693745E-5</v>
      </c>
      <c r="L740" s="170">
        <f t="shared" si="26"/>
        <v>-180</v>
      </c>
    </row>
    <row r="741" spans="1:12" ht="12.95" customHeight="1" x14ac:dyDescent="0.25">
      <c r="A741" s="680"/>
      <c r="B741" s="681"/>
      <c r="C741" s="681"/>
      <c r="D741" s="681"/>
      <c r="E741" s="684" t="s">
        <v>241</v>
      </c>
      <c r="F741" s="685"/>
      <c r="G741" s="169">
        <v>381419</v>
      </c>
      <c r="H741" s="169">
        <v>381419</v>
      </c>
      <c r="I741" s="170">
        <v>254601</v>
      </c>
      <c r="J741" s="171">
        <v>66.75</v>
      </c>
      <c r="K741" s="172">
        <f t="shared" si="25"/>
        <v>9.0116336817321993E-2</v>
      </c>
      <c r="L741" s="170">
        <f t="shared" si="26"/>
        <v>63891.5</v>
      </c>
    </row>
    <row r="742" spans="1:12" ht="12.95" customHeight="1" x14ac:dyDescent="0.25">
      <c r="A742" s="680"/>
      <c r="B742" s="681"/>
      <c r="C742" s="681"/>
      <c r="D742" s="681"/>
      <c r="E742" s="684" t="s">
        <v>246</v>
      </c>
      <c r="F742" s="685"/>
      <c r="G742" s="169">
        <v>6089</v>
      </c>
      <c r="H742" s="169">
        <v>6089</v>
      </c>
      <c r="I742" s="170">
        <v>2775</v>
      </c>
      <c r="J742" s="171">
        <v>45.57</v>
      </c>
      <c r="K742" s="172">
        <f t="shared" si="25"/>
        <v>9.8221466006837574E-4</v>
      </c>
      <c r="L742" s="170">
        <f t="shared" si="26"/>
        <v>-269.5</v>
      </c>
    </row>
    <row r="743" spans="1:12" s="175" customFormat="1" ht="12.95" customHeight="1" x14ac:dyDescent="0.25">
      <c r="A743" s="680" t="s">
        <v>0</v>
      </c>
      <c r="B743" s="681"/>
      <c r="C743" s="176"/>
      <c r="D743" s="690" t="s">
        <v>247</v>
      </c>
      <c r="E743" s="691"/>
      <c r="F743" s="691"/>
      <c r="G743" s="164">
        <v>348491</v>
      </c>
      <c r="H743" s="164">
        <v>348491</v>
      </c>
      <c r="I743" s="165">
        <v>0</v>
      </c>
      <c r="J743" s="166">
        <v>0</v>
      </c>
      <c r="K743" s="167">
        <f t="shared" si="25"/>
        <v>0</v>
      </c>
      <c r="L743" s="165">
        <f t="shared" si="26"/>
        <v>-174245.5</v>
      </c>
    </row>
    <row r="744" spans="1:12" ht="12.95" customHeight="1" x14ac:dyDescent="0.25">
      <c r="A744" s="680"/>
      <c r="B744" s="681"/>
      <c r="C744" s="168"/>
      <c r="D744" s="168" t="s">
        <v>0</v>
      </c>
      <c r="E744" s="684" t="s">
        <v>250</v>
      </c>
      <c r="F744" s="685"/>
      <c r="G744" s="169">
        <v>348491</v>
      </c>
      <c r="H744" s="169">
        <v>348491</v>
      </c>
      <c r="I744" s="170">
        <v>0</v>
      </c>
      <c r="J744" s="171">
        <v>0</v>
      </c>
      <c r="K744" s="172">
        <f t="shared" si="25"/>
        <v>0</v>
      </c>
      <c r="L744" s="170">
        <f t="shared" si="26"/>
        <v>-174245.5</v>
      </c>
    </row>
    <row r="745" spans="1:12" ht="12.95" customHeight="1" x14ac:dyDescent="0.25">
      <c r="A745" s="680" t="s">
        <v>0</v>
      </c>
      <c r="B745" s="686" t="s">
        <v>163</v>
      </c>
      <c r="C745" s="687"/>
      <c r="D745" s="687"/>
      <c r="E745" s="687"/>
      <c r="F745" s="687"/>
      <c r="G745" s="159">
        <v>1357490</v>
      </c>
      <c r="H745" s="159">
        <v>1357490</v>
      </c>
      <c r="I745" s="160">
        <v>655247</v>
      </c>
      <c r="J745" s="161">
        <v>48.27</v>
      </c>
      <c r="K745" s="162">
        <f t="shared" si="25"/>
        <v>0.23192548085254883</v>
      </c>
      <c r="L745" s="160">
        <f t="shared" si="26"/>
        <v>-23498</v>
      </c>
    </row>
    <row r="746" spans="1:12" s="175" customFormat="1" ht="12.95" customHeight="1" x14ac:dyDescent="0.25">
      <c r="A746" s="680"/>
      <c r="B746" s="688" t="s">
        <v>0</v>
      </c>
      <c r="C746" s="174"/>
      <c r="D746" s="690" t="s">
        <v>220</v>
      </c>
      <c r="E746" s="691"/>
      <c r="F746" s="691"/>
      <c r="G746" s="164">
        <v>1357490</v>
      </c>
      <c r="H746" s="164">
        <v>1357490</v>
      </c>
      <c r="I746" s="165">
        <v>655247</v>
      </c>
      <c r="J746" s="166">
        <v>48.27</v>
      </c>
      <c r="K746" s="167">
        <f t="shared" si="25"/>
        <v>0.23192548085254883</v>
      </c>
      <c r="L746" s="165">
        <f t="shared" si="26"/>
        <v>-23498</v>
      </c>
    </row>
    <row r="747" spans="1:12" ht="12.95" customHeight="1" x14ac:dyDescent="0.25">
      <c r="A747" s="680"/>
      <c r="B747" s="681"/>
      <c r="C747" s="168"/>
      <c r="D747" s="681" t="s">
        <v>0</v>
      </c>
      <c r="E747" s="684" t="s">
        <v>221</v>
      </c>
      <c r="F747" s="685"/>
      <c r="G747" s="169">
        <v>54246</v>
      </c>
      <c r="H747" s="169">
        <v>54246</v>
      </c>
      <c r="I747" s="170">
        <v>7718</v>
      </c>
      <c r="J747" s="171">
        <v>14.23</v>
      </c>
      <c r="K747" s="172">
        <f t="shared" si="25"/>
        <v>2.7317955842910717E-3</v>
      </c>
      <c r="L747" s="170">
        <f t="shared" si="26"/>
        <v>-19405</v>
      </c>
    </row>
    <row r="748" spans="1:12" ht="12.95" customHeight="1" x14ac:dyDescent="0.25">
      <c r="A748" s="680"/>
      <c r="B748" s="681"/>
      <c r="C748" s="168"/>
      <c r="D748" s="681"/>
      <c r="E748" s="684" t="s">
        <v>222</v>
      </c>
      <c r="F748" s="685"/>
      <c r="G748" s="169">
        <v>784608</v>
      </c>
      <c r="H748" s="169">
        <v>784608</v>
      </c>
      <c r="I748" s="170">
        <v>340597</v>
      </c>
      <c r="J748" s="171">
        <v>43.41</v>
      </c>
      <c r="K748" s="172">
        <f t="shared" si="25"/>
        <v>0.12055472669380489</v>
      </c>
      <c r="L748" s="170">
        <f t="shared" si="26"/>
        <v>-51707</v>
      </c>
    </row>
    <row r="749" spans="1:12" ht="12.95" customHeight="1" x14ac:dyDescent="0.25">
      <c r="A749" s="680"/>
      <c r="B749" s="681"/>
      <c r="C749" s="168"/>
      <c r="D749" s="681"/>
      <c r="E749" s="684" t="s">
        <v>223</v>
      </c>
      <c r="F749" s="685"/>
      <c r="G749" s="169">
        <v>86762</v>
      </c>
      <c r="H749" s="169">
        <v>86762</v>
      </c>
      <c r="I749" s="170">
        <v>83652</v>
      </c>
      <c r="J749" s="171">
        <v>96.42</v>
      </c>
      <c r="K749" s="172">
        <f t="shared" si="25"/>
        <v>2.9608728196050368E-2</v>
      </c>
      <c r="L749" s="170">
        <f t="shared" si="26"/>
        <v>40271</v>
      </c>
    </row>
    <row r="750" spans="1:12" ht="12.95" customHeight="1" x14ac:dyDescent="0.25">
      <c r="A750" s="680"/>
      <c r="B750" s="681"/>
      <c r="C750" s="168"/>
      <c r="D750" s="681"/>
      <c r="E750" s="684" t="s">
        <v>224</v>
      </c>
      <c r="F750" s="685"/>
      <c r="G750" s="169">
        <v>161319</v>
      </c>
      <c r="H750" s="169">
        <v>161319</v>
      </c>
      <c r="I750" s="170">
        <v>64757</v>
      </c>
      <c r="J750" s="171">
        <v>40.14</v>
      </c>
      <c r="K750" s="172">
        <f t="shared" si="25"/>
        <v>2.2920819726864074E-2</v>
      </c>
      <c r="L750" s="170">
        <f t="shared" si="26"/>
        <v>-15902.5</v>
      </c>
    </row>
    <row r="751" spans="1:12" ht="12.95" customHeight="1" x14ac:dyDescent="0.25">
      <c r="A751" s="680"/>
      <c r="B751" s="681"/>
      <c r="C751" s="168"/>
      <c r="D751" s="681"/>
      <c r="E751" s="684" t="s">
        <v>225</v>
      </c>
      <c r="F751" s="685"/>
      <c r="G751" s="169">
        <v>21341</v>
      </c>
      <c r="H751" s="169">
        <v>21341</v>
      </c>
      <c r="I751" s="170">
        <v>7518</v>
      </c>
      <c r="J751" s="171">
        <v>35.229999999999997</v>
      </c>
      <c r="K751" s="172">
        <f t="shared" si="25"/>
        <v>2.6610053385203781E-3</v>
      </c>
      <c r="L751" s="170">
        <f t="shared" si="26"/>
        <v>-3152.5</v>
      </c>
    </row>
    <row r="752" spans="1:12" ht="12.95" customHeight="1" x14ac:dyDescent="0.25">
      <c r="A752" s="680"/>
      <c r="B752" s="681"/>
      <c r="C752" s="168"/>
      <c r="D752" s="681"/>
      <c r="E752" s="684" t="s">
        <v>226</v>
      </c>
      <c r="F752" s="685"/>
      <c r="G752" s="169">
        <v>11043</v>
      </c>
      <c r="H752" s="169">
        <v>11043</v>
      </c>
      <c r="I752" s="170">
        <v>257</v>
      </c>
      <c r="J752" s="171">
        <v>2.33</v>
      </c>
      <c r="K752" s="172">
        <f t="shared" si="25"/>
        <v>9.0965465815341466E-5</v>
      </c>
      <c r="L752" s="170">
        <f t="shared" si="26"/>
        <v>-5264.5</v>
      </c>
    </row>
    <row r="753" spans="1:12" ht="12.95" customHeight="1" x14ac:dyDescent="0.25">
      <c r="A753" s="680"/>
      <c r="B753" s="681"/>
      <c r="C753" s="168"/>
      <c r="D753" s="681"/>
      <c r="E753" s="684" t="s">
        <v>227</v>
      </c>
      <c r="F753" s="685"/>
      <c r="G753" s="169">
        <v>13480</v>
      </c>
      <c r="H753" s="169">
        <v>13480</v>
      </c>
      <c r="I753" s="170">
        <v>9697</v>
      </c>
      <c r="J753" s="171">
        <v>71.930000000000007</v>
      </c>
      <c r="K753" s="172">
        <f t="shared" si="25"/>
        <v>3.4322650661920864E-3</v>
      </c>
      <c r="L753" s="170">
        <f t="shared" si="26"/>
        <v>2957</v>
      </c>
    </row>
    <row r="754" spans="1:12" ht="12.95" customHeight="1" x14ac:dyDescent="0.25">
      <c r="A754" s="680"/>
      <c r="B754" s="681"/>
      <c r="C754" s="168"/>
      <c r="D754" s="681"/>
      <c r="E754" s="684" t="s">
        <v>228</v>
      </c>
      <c r="F754" s="685"/>
      <c r="G754" s="169">
        <v>12036</v>
      </c>
      <c r="H754" s="169">
        <v>12036</v>
      </c>
      <c r="I754" s="170">
        <v>3556</v>
      </c>
      <c r="J754" s="171">
        <v>29.54</v>
      </c>
      <c r="K754" s="172">
        <f t="shared" si="25"/>
        <v>1.2586505698029347E-3</v>
      </c>
      <c r="L754" s="170">
        <f t="shared" si="26"/>
        <v>-2462</v>
      </c>
    </row>
    <row r="755" spans="1:12" ht="12.95" customHeight="1" x14ac:dyDescent="0.25">
      <c r="A755" s="680"/>
      <c r="B755" s="681"/>
      <c r="C755" s="168"/>
      <c r="D755" s="681"/>
      <c r="E755" s="684" t="s">
        <v>315</v>
      </c>
      <c r="F755" s="685"/>
      <c r="G755" s="169">
        <v>1080</v>
      </c>
      <c r="H755" s="169">
        <v>1080</v>
      </c>
      <c r="I755" s="170">
        <v>0</v>
      </c>
      <c r="J755" s="171">
        <v>0</v>
      </c>
      <c r="K755" s="172">
        <f t="shared" si="25"/>
        <v>0</v>
      </c>
      <c r="L755" s="170">
        <f t="shared" si="26"/>
        <v>-540</v>
      </c>
    </row>
    <row r="756" spans="1:12" ht="12.95" customHeight="1" x14ac:dyDescent="0.25">
      <c r="A756" s="680"/>
      <c r="B756" s="681"/>
      <c r="C756" s="168"/>
      <c r="D756" s="681"/>
      <c r="E756" s="684" t="s">
        <v>229</v>
      </c>
      <c r="F756" s="685"/>
      <c r="G756" s="169">
        <v>106595</v>
      </c>
      <c r="H756" s="169">
        <v>106595</v>
      </c>
      <c r="I756" s="170">
        <v>76164</v>
      </c>
      <c r="J756" s="171">
        <v>71.45</v>
      </c>
      <c r="K756" s="172">
        <f t="shared" si="25"/>
        <v>2.6958341394395593E-2</v>
      </c>
      <c r="L756" s="170">
        <f t="shared" si="26"/>
        <v>22866.5</v>
      </c>
    </row>
    <row r="757" spans="1:12" ht="12.95" customHeight="1" x14ac:dyDescent="0.25">
      <c r="A757" s="680"/>
      <c r="B757" s="681"/>
      <c r="C757" s="168"/>
      <c r="D757" s="681"/>
      <c r="E757" s="684" t="s">
        <v>230</v>
      </c>
      <c r="F757" s="685"/>
      <c r="G757" s="169">
        <v>1120</v>
      </c>
      <c r="H757" s="169">
        <v>1120</v>
      </c>
      <c r="I757" s="170">
        <v>367</v>
      </c>
      <c r="J757" s="171">
        <v>32.770000000000003</v>
      </c>
      <c r="K757" s="172">
        <f t="shared" si="25"/>
        <v>1.2990010098922302E-4</v>
      </c>
      <c r="L757" s="170">
        <f t="shared" si="26"/>
        <v>-193</v>
      </c>
    </row>
    <row r="758" spans="1:12" ht="12.95" customHeight="1" x14ac:dyDescent="0.25">
      <c r="A758" s="680" t="s">
        <v>0</v>
      </c>
      <c r="B758" s="681"/>
      <c r="C758" s="681"/>
      <c r="D758" s="681"/>
      <c r="E758" s="684" t="s">
        <v>231</v>
      </c>
      <c r="F758" s="685"/>
      <c r="G758" s="169">
        <v>1430</v>
      </c>
      <c r="H758" s="169">
        <v>1430</v>
      </c>
      <c r="I758" s="170">
        <v>325</v>
      </c>
      <c r="J758" s="171">
        <v>22.73</v>
      </c>
      <c r="K758" s="172">
        <f t="shared" si="25"/>
        <v>1.1503414937737734E-4</v>
      </c>
      <c r="L758" s="170">
        <f t="shared" si="26"/>
        <v>-390</v>
      </c>
    </row>
    <row r="759" spans="1:12" ht="12.95" customHeight="1" x14ac:dyDescent="0.25">
      <c r="A759" s="680"/>
      <c r="B759" s="681"/>
      <c r="C759" s="681"/>
      <c r="D759" s="681"/>
      <c r="E759" s="684" t="s">
        <v>232</v>
      </c>
      <c r="F759" s="685"/>
      <c r="G759" s="169">
        <v>20693</v>
      </c>
      <c r="H759" s="169">
        <v>20693</v>
      </c>
      <c r="I759" s="170">
        <v>9664</v>
      </c>
      <c r="J759" s="171">
        <v>46.7</v>
      </c>
      <c r="K759" s="172">
        <f t="shared" si="25"/>
        <v>3.420584675639922E-3</v>
      </c>
      <c r="L759" s="170">
        <f t="shared" si="26"/>
        <v>-682.5</v>
      </c>
    </row>
    <row r="760" spans="1:12" ht="12.95" customHeight="1" x14ac:dyDescent="0.25">
      <c r="A760" s="680"/>
      <c r="B760" s="681"/>
      <c r="C760" s="681"/>
      <c r="D760" s="681"/>
      <c r="E760" s="684" t="s">
        <v>233</v>
      </c>
      <c r="F760" s="685"/>
      <c r="G760" s="169">
        <v>1732</v>
      </c>
      <c r="H760" s="169">
        <v>1732</v>
      </c>
      <c r="I760" s="170">
        <v>623</v>
      </c>
      <c r="J760" s="171">
        <v>35.96</v>
      </c>
      <c r="K760" s="172">
        <f t="shared" si="25"/>
        <v>2.2051161557571101E-4</v>
      </c>
      <c r="L760" s="170">
        <f t="shared" si="26"/>
        <v>-243</v>
      </c>
    </row>
    <row r="761" spans="1:12" ht="32.25" customHeight="1" x14ac:dyDescent="0.25">
      <c r="A761" s="680"/>
      <c r="B761" s="681"/>
      <c r="C761" s="681"/>
      <c r="D761" s="681"/>
      <c r="E761" s="684" t="s">
        <v>235</v>
      </c>
      <c r="F761" s="685"/>
      <c r="G761" s="169">
        <v>3164</v>
      </c>
      <c r="H761" s="169">
        <v>3164</v>
      </c>
      <c r="I761" s="170">
        <v>953</v>
      </c>
      <c r="J761" s="171">
        <v>30.12</v>
      </c>
      <c r="K761" s="172">
        <f t="shared" si="25"/>
        <v>3.3731552109735567E-4</v>
      </c>
      <c r="L761" s="170">
        <f t="shared" si="26"/>
        <v>-629</v>
      </c>
    </row>
    <row r="762" spans="1:12" ht="12.95" customHeight="1" x14ac:dyDescent="0.25">
      <c r="A762" s="680"/>
      <c r="B762" s="681"/>
      <c r="C762" s="681"/>
      <c r="D762" s="681"/>
      <c r="E762" s="684" t="s">
        <v>238</v>
      </c>
      <c r="F762" s="685"/>
      <c r="G762" s="169">
        <v>15528</v>
      </c>
      <c r="H762" s="169">
        <v>15528</v>
      </c>
      <c r="I762" s="170">
        <v>5392</v>
      </c>
      <c r="J762" s="171">
        <v>34.72</v>
      </c>
      <c r="K762" s="172">
        <f t="shared" si="25"/>
        <v>1.9085050259779034E-3</v>
      </c>
      <c r="L762" s="170">
        <f t="shared" si="26"/>
        <v>-2372</v>
      </c>
    </row>
    <row r="763" spans="1:12" ht="12.95" customHeight="1" x14ac:dyDescent="0.25">
      <c r="A763" s="680"/>
      <c r="B763" s="681"/>
      <c r="C763" s="681"/>
      <c r="D763" s="681"/>
      <c r="E763" s="684" t="s">
        <v>240</v>
      </c>
      <c r="F763" s="685"/>
      <c r="G763" s="169">
        <v>1673</v>
      </c>
      <c r="H763" s="169">
        <v>1673</v>
      </c>
      <c r="I763" s="170">
        <v>0</v>
      </c>
      <c r="J763" s="171">
        <v>0</v>
      </c>
      <c r="K763" s="172">
        <f t="shared" si="25"/>
        <v>0</v>
      </c>
      <c r="L763" s="170">
        <f t="shared" si="26"/>
        <v>-836.5</v>
      </c>
    </row>
    <row r="764" spans="1:12" ht="12.95" customHeight="1" x14ac:dyDescent="0.25">
      <c r="A764" s="680"/>
      <c r="B764" s="681"/>
      <c r="C764" s="681"/>
      <c r="D764" s="681"/>
      <c r="E764" s="684" t="s">
        <v>241</v>
      </c>
      <c r="F764" s="685"/>
      <c r="G764" s="169">
        <v>58210</v>
      </c>
      <c r="H764" s="169">
        <v>58210</v>
      </c>
      <c r="I764" s="170">
        <v>43658</v>
      </c>
      <c r="J764" s="171">
        <v>75</v>
      </c>
      <c r="K764" s="172">
        <f t="shared" si="25"/>
        <v>1.5452802749284738E-2</v>
      </c>
      <c r="L764" s="170">
        <f t="shared" si="26"/>
        <v>14553</v>
      </c>
    </row>
    <row r="765" spans="1:12" ht="12.95" customHeight="1" x14ac:dyDescent="0.25">
      <c r="A765" s="680"/>
      <c r="B765" s="681"/>
      <c r="C765" s="681"/>
      <c r="D765" s="681"/>
      <c r="E765" s="684" t="s">
        <v>246</v>
      </c>
      <c r="F765" s="685"/>
      <c r="G765" s="169">
        <v>1430</v>
      </c>
      <c r="H765" s="169">
        <v>1430</v>
      </c>
      <c r="I765" s="170">
        <v>350</v>
      </c>
      <c r="J765" s="171">
        <v>24.48</v>
      </c>
      <c r="K765" s="172">
        <f t="shared" si="25"/>
        <v>1.2388293009871405E-4</v>
      </c>
      <c r="L765" s="170">
        <f t="shared" si="26"/>
        <v>-365</v>
      </c>
    </row>
    <row r="766" spans="1:12" ht="12.95" customHeight="1" x14ac:dyDescent="0.25">
      <c r="A766" s="173" t="s">
        <v>0</v>
      </c>
      <c r="B766" s="686" t="s">
        <v>164</v>
      </c>
      <c r="C766" s="687"/>
      <c r="D766" s="687"/>
      <c r="E766" s="687"/>
      <c r="F766" s="687"/>
      <c r="G766" s="159">
        <v>4828895</v>
      </c>
      <c r="H766" s="159">
        <v>4832095</v>
      </c>
      <c r="I766" s="160">
        <v>2267964</v>
      </c>
      <c r="J766" s="161">
        <v>46.94</v>
      </c>
      <c r="K766" s="162">
        <f t="shared" si="25"/>
        <v>0.8027486447954284</v>
      </c>
      <c r="L766" s="160">
        <f t="shared" si="26"/>
        <v>-148083.5</v>
      </c>
    </row>
    <row r="767" spans="1:12" s="175" customFormat="1" ht="12.95" customHeight="1" x14ac:dyDescent="0.25">
      <c r="A767" s="173"/>
      <c r="B767" s="688" t="s">
        <v>0</v>
      </c>
      <c r="C767" s="174"/>
      <c r="D767" s="690" t="s">
        <v>220</v>
      </c>
      <c r="E767" s="691"/>
      <c r="F767" s="691"/>
      <c r="G767" s="164">
        <v>4828895</v>
      </c>
      <c r="H767" s="164">
        <v>4832095</v>
      </c>
      <c r="I767" s="165">
        <v>2267964</v>
      </c>
      <c r="J767" s="166">
        <v>46.94</v>
      </c>
      <c r="K767" s="167">
        <f t="shared" si="25"/>
        <v>0.8027486447954284</v>
      </c>
      <c r="L767" s="165">
        <f t="shared" si="26"/>
        <v>-148083.5</v>
      </c>
    </row>
    <row r="768" spans="1:12" ht="12.95" customHeight="1" x14ac:dyDescent="0.25">
      <c r="A768" s="173"/>
      <c r="B768" s="681"/>
      <c r="C768" s="168"/>
      <c r="D768" s="681" t="s">
        <v>0</v>
      </c>
      <c r="E768" s="684" t="s">
        <v>221</v>
      </c>
      <c r="F768" s="685"/>
      <c r="G768" s="169">
        <v>5656</v>
      </c>
      <c r="H768" s="169">
        <v>8856</v>
      </c>
      <c r="I768" s="170">
        <v>5493</v>
      </c>
      <c r="J768" s="171">
        <v>62.02</v>
      </c>
      <c r="K768" s="172">
        <f t="shared" si="25"/>
        <v>1.9442541000921037E-3</v>
      </c>
      <c r="L768" s="170">
        <f t="shared" si="26"/>
        <v>1065</v>
      </c>
    </row>
    <row r="769" spans="1:12" ht="12.95" customHeight="1" x14ac:dyDescent="0.25">
      <c r="A769" s="173"/>
      <c r="B769" s="681"/>
      <c r="C769" s="168"/>
      <c r="D769" s="681"/>
      <c r="E769" s="684" t="s">
        <v>222</v>
      </c>
      <c r="F769" s="685"/>
      <c r="G769" s="169">
        <v>2927415</v>
      </c>
      <c r="H769" s="169">
        <v>2927415</v>
      </c>
      <c r="I769" s="170">
        <v>1278926</v>
      </c>
      <c r="J769" s="171">
        <v>43.69</v>
      </c>
      <c r="K769" s="172">
        <f t="shared" si="25"/>
        <v>0.45267742931265137</v>
      </c>
      <c r="L769" s="170">
        <f t="shared" si="26"/>
        <v>-184781.5</v>
      </c>
    </row>
    <row r="770" spans="1:12" ht="12.95" customHeight="1" x14ac:dyDescent="0.25">
      <c r="A770" s="173"/>
      <c r="B770" s="681"/>
      <c r="C770" s="168"/>
      <c r="D770" s="681"/>
      <c r="E770" s="684" t="s">
        <v>223</v>
      </c>
      <c r="F770" s="685"/>
      <c r="G770" s="169">
        <v>223695</v>
      </c>
      <c r="H770" s="169">
        <v>223695</v>
      </c>
      <c r="I770" s="170">
        <v>214069</v>
      </c>
      <c r="J770" s="171">
        <v>95.7</v>
      </c>
      <c r="K770" s="172">
        <f t="shared" si="25"/>
        <v>7.5769985609433196E-2</v>
      </c>
      <c r="L770" s="170">
        <f t="shared" si="26"/>
        <v>102221.5</v>
      </c>
    </row>
    <row r="771" spans="1:12" ht="12.95" customHeight="1" x14ac:dyDescent="0.25">
      <c r="A771" s="173"/>
      <c r="B771" s="681"/>
      <c r="C771" s="168"/>
      <c r="D771" s="681"/>
      <c r="E771" s="684" t="s">
        <v>224</v>
      </c>
      <c r="F771" s="685"/>
      <c r="G771" s="169">
        <v>528820</v>
      </c>
      <c r="H771" s="169">
        <v>508820</v>
      </c>
      <c r="I771" s="170">
        <v>242284</v>
      </c>
      <c r="J771" s="171">
        <v>47.62</v>
      </c>
      <c r="K771" s="172">
        <f t="shared" si="25"/>
        <v>8.5756719531533812E-2</v>
      </c>
      <c r="L771" s="170">
        <f t="shared" si="26"/>
        <v>-12126</v>
      </c>
    </row>
    <row r="772" spans="1:12" ht="12.95" customHeight="1" x14ac:dyDescent="0.25">
      <c r="A772" s="173"/>
      <c r="B772" s="681"/>
      <c r="C772" s="168"/>
      <c r="D772" s="681"/>
      <c r="E772" s="684" t="s">
        <v>225</v>
      </c>
      <c r="F772" s="685"/>
      <c r="G772" s="169">
        <v>77486</v>
      </c>
      <c r="H772" s="169">
        <v>67486</v>
      </c>
      <c r="I772" s="170">
        <v>22233</v>
      </c>
      <c r="J772" s="171">
        <v>32.94</v>
      </c>
      <c r="K772" s="172">
        <f t="shared" si="25"/>
        <v>7.8693976710991695E-3</v>
      </c>
      <c r="L772" s="170">
        <f t="shared" si="26"/>
        <v>-11510</v>
      </c>
    </row>
    <row r="773" spans="1:12" ht="12.95" customHeight="1" x14ac:dyDescent="0.25">
      <c r="A773" s="173"/>
      <c r="B773" s="681"/>
      <c r="C773" s="168"/>
      <c r="D773" s="681"/>
      <c r="E773" s="684" t="s">
        <v>227</v>
      </c>
      <c r="F773" s="685"/>
      <c r="G773" s="169">
        <v>153000</v>
      </c>
      <c r="H773" s="169">
        <v>153000</v>
      </c>
      <c r="I773" s="170">
        <v>59095</v>
      </c>
      <c r="J773" s="171">
        <v>38.619999999999997</v>
      </c>
      <c r="K773" s="172">
        <f t="shared" si="25"/>
        <v>2.0916747869095736E-2</v>
      </c>
      <c r="L773" s="170">
        <f t="shared" si="26"/>
        <v>-17405</v>
      </c>
    </row>
    <row r="774" spans="1:12" ht="12.95" customHeight="1" x14ac:dyDescent="0.25">
      <c r="A774" s="173"/>
      <c r="B774" s="681"/>
      <c r="C774" s="168"/>
      <c r="D774" s="681"/>
      <c r="E774" s="684" t="s">
        <v>228</v>
      </c>
      <c r="F774" s="685"/>
      <c r="G774" s="169">
        <v>109236</v>
      </c>
      <c r="H774" s="169">
        <v>129136</v>
      </c>
      <c r="I774" s="170">
        <v>37978</v>
      </c>
      <c r="J774" s="171">
        <v>29.41</v>
      </c>
      <c r="K774" s="172">
        <f t="shared" si="25"/>
        <v>1.3442359769397035E-2</v>
      </c>
      <c r="L774" s="170">
        <f t="shared" si="26"/>
        <v>-26590</v>
      </c>
    </row>
    <row r="775" spans="1:12" ht="12.95" customHeight="1" x14ac:dyDescent="0.25">
      <c r="A775" s="173"/>
      <c r="B775" s="681"/>
      <c r="C775" s="168"/>
      <c r="D775" s="681"/>
      <c r="E775" s="684" t="s">
        <v>315</v>
      </c>
      <c r="F775" s="685"/>
      <c r="G775" s="169">
        <v>438</v>
      </c>
      <c r="H775" s="169">
        <v>438</v>
      </c>
      <c r="I775" s="170">
        <v>116</v>
      </c>
      <c r="J775" s="171">
        <v>26.48</v>
      </c>
      <c r="K775" s="172">
        <f t="shared" si="25"/>
        <v>4.1058342547002372E-5</v>
      </c>
      <c r="L775" s="170">
        <f t="shared" si="26"/>
        <v>-103</v>
      </c>
    </row>
    <row r="776" spans="1:12" ht="12.95" customHeight="1" x14ac:dyDescent="0.25">
      <c r="A776" s="173"/>
      <c r="B776" s="681"/>
      <c r="C776" s="168"/>
      <c r="D776" s="681"/>
      <c r="E776" s="684" t="s">
        <v>229</v>
      </c>
      <c r="F776" s="685"/>
      <c r="G776" s="169">
        <v>190140</v>
      </c>
      <c r="H776" s="169">
        <v>202140</v>
      </c>
      <c r="I776" s="170">
        <v>115057</v>
      </c>
      <c r="J776" s="171">
        <v>56.92</v>
      </c>
      <c r="K776" s="172">
        <f t="shared" si="25"/>
        <v>4.0724566538193549E-2</v>
      </c>
      <c r="L776" s="170">
        <f t="shared" si="26"/>
        <v>13987</v>
      </c>
    </row>
    <row r="777" spans="1:12" ht="12.95" customHeight="1" x14ac:dyDescent="0.25">
      <c r="A777" s="173"/>
      <c r="B777" s="681"/>
      <c r="C777" s="168"/>
      <c r="D777" s="681"/>
      <c r="E777" s="684" t="s">
        <v>230</v>
      </c>
      <c r="F777" s="685"/>
      <c r="G777" s="169">
        <v>35603</v>
      </c>
      <c r="H777" s="169">
        <v>35603</v>
      </c>
      <c r="I777" s="170">
        <v>5693</v>
      </c>
      <c r="J777" s="171">
        <v>15.99</v>
      </c>
      <c r="K777" s="172">
        <f t="shared" si="25"/>
        <v>2.0150443458627973E-3</v>
      </c>
      <c r="L777" s="170">
        <f t="shared" si="26"/>
        <v>-12108.5</v>
      </c>
    </row>
    <row r="778" spans="1:12" ht="12.95" customHeight="1" x14ac:dyDescent="0.25">
      <c r="A778" s="173"/>
      <c r="B778" s="681"/>
      <c r="C778" s="168"/>
      <c r="D778" s="681"/>
      <c r="E778" s="684" t="s">
        <v>231</v>
      </c>
      <c r="F778" s="685"/>
      <c r="G778" s="169">
        <v>4606</v>
      </c>
      <c r="H778" s="169">
        <v>4606</v>
      </c>
      <c r="I778" s="170">
        <v>662</v>
      </c>
      <c r="J778" s="171">
        <v>14.36</v>
      </c>
      <c r="K778" s="172">
        <f t="shared" si="25"/>
        <v>2.3431571350099629E-4</v>
      </c>
      <c r="L778" s="170">
        <f t="shared" si="26"/>
        <v>-1641</v>
      </c>
    </row>
    <row r="779" spans="1:12" ht="12.95" customHeight="1" x14ac:dyDescent="0.25">
      <c r="A779" s="173"/>
      <c r="B779" s="681"/>
      <c r="C779" s="168"/>
      <c r="D779" s="681"/>
      <c r="E779" s="684" t="s">
        <v>232</v>
      </c>
      <c r="F779" s="685"/>
      <c r="G779" s="169">
        <v>244936</v>
      </c>
      <c r="H779" s="169">
        <v>244936</v>
      </c>
      <c r="I779" s="170">
        <v>81524</v>
      </c>
      <c r="J779" s="171">
        <v>33.28</v>
      </c>
      <c r="K779" s="172">
        <f t="shared" si="25"/>
        <v>2.8855519981050185E-2</v>
      </c>
      <c r="L779" s="170">
        <f t="shared" si="26"/>
        <v>-40944</v>
      </c>
    </row>
    <row r="780" spans="1:12" ht="12.95" customHeight="1" x14ac:dyDescent="0.25">
      <c r="A780" s="173"/>
      <c r="B780" s="681"/>
      <c r="C780" s="168"/>
      <c r="D780" s="681"/>
      <c r="E780" s="684" t="s">
        <v>233</v>
      </c>
      <c r="F780" s="685"/>
      <c r="G780" s="169">
        <v>9561</v>
      </c>
      <c r="H780" s="169">
        <v>7561</v>
      </c>
      <c r="I780" s="170">
        <v>3574</v>
      </c>
      <c r="J780" s="171">
        <v>47.27</v>
      </c>
      <c r="K780" s="172">
        <f t="shared" si="25"/>
        <v>1.2650216919222973E-3</v>
      </c>
      <c r="L780" s="170">
        <f t="shared" si="26"/>
        <v>-206.5</v>
      </c>
    </row>
    <row r="781" spans="1:12" ht="28.5" customHeight="1" x14ac:dyDescent="0.25">
      <c r="A781" s="173"/>
      <c r="B781" s="681"/>
      <c r="C781" s="168"/>
      <c r="D781" s="681"/>
      <c r="E781" s="684" t="s">
        <v>235</v>
      </c>
      <c r="F781" s="685"/>
      <c r="G781" s="169">
        <v>13676</v>
      </c>
      <c r="H781" s="169">
        <v>13676</v>
      </c>
      <c r="I781" s="170">
        <v>6236</v>
      </c>
      <c r="J781" s="171">
        <v>45.6</v>
      </c>
      <c r="K781" s="172">
        <f t="shared" si="25"/>
        <v>2.2072398631302311E-3</v>
      </c>
      <c r="L781" s="170">
        <f t="shared" si="26"/>
        <v>-602</v>
      </c>
    </row>
    <row r="782" spans="1:12" ht="12.95" customHeight="1" x14ac:dyDescent="0.25">
      <c r="A782" s="173"/>
      <c r="B782" s="681"/>
      <c r="C782" s="168"/>
      <c r="D782" s="681"/>
      <c r="E782" s="684" t="s">
        <v>236</v>
      </c>
      <c r="F782" s="685"/>
      <c r="G782" s="169">
        <v>9000</v>
      </c>
      <c r="H782" s="169">
        <v>6000</v>
      </c>
      <c r="I782" s="170">
        <v>661</v>
      </c>
      <c r="J782" s="171">
        <v>11.01</v>
      </c>
      <c r="K782" s="172">
        <f t="shared" si="25"/>
        <v>2.3396176227214282E-4</v>
      </c>
      <c r="L782" s="170">
        <f t="shared" si="26"/>
        <v>-2339</v>
      </c>
    </row>
    <row r="783" spans="1:12" ht="12.95" customHeight="1" x14ac:dyDescent="0.25">
      <c r="A783" s="173"/>
      <c r="B783" s="681"/>
      <c r="C783" s="168"/>
      <c r="D783" s="681"/>
      <c r="E783" s="684" t="s">
        <v>238</v>
      </c>
      <c r="F783" s="685"/>
      <c r="G783" s="169">
        <v>12862</v>
      </c>
      <c r="H783" s="169">
        <v>23862</v>
      </c>
      <c r="I783" s="170">
        <v>13603</v>
      </c>
      <c r="J783" s="171">
        <v>57.01</v>
      </c>
      <c r="K783" s="172">
        <f t="shared" si="25"/>
        <v>4.8147985660937347E-3</v>
      </c>
      <c r="L783" s="170">
        <f t="shared" si="26"/>
        <v>1672</v>
      </c>
    </row>
    <row r="784" spans="1:12" ht="12.95" customHeight="1" x14ac:dyDescent="0.25">
      <c r="A784" s="173"/>
      <c r="B784" s="681"/>
      <c r="C784" s="168"/>
      <c r="D784" s="681"/>
      <c r="E784" s="684" t="s">
        <v>240</v>
      </c>
      <c r="F784" s="685"/>
      <c r="G784" s="169">
        <v>110</v>
      </c>
      <c r="H784" s="169">
        <v>110</v>
      </c>
      <c r="I784" s="170">
        <v>110</v>
      </c>
      <c r="J784" s="171">
        <v>100</v>
      </c>
      <c r="K784" s="172">
        <f t="shared" si="25"/>
        <v>3.893463517388156E-5</v>
      </c>
      <c r="L784" s="170">
        <f t="shared" si="26"/>
        <v>55</v>
      </c>
    </row>
    <row r="785" spans="1:12" ht="12.95" customHeight="1" x14ac:dyDescent="0.25">
      <c r="A785" s="173"/>
      <c r="B785" s="681"/>
      <c r="C785" s="168"/>
      <c r="D785" s="681"/>
      <c r="E785" s="684" t="s">
        <v>241</v>
      </c>
      <c r="F785" s="685"/>
      <c r="G785" s="169">
        <v>217556</v>
      </c>
      <c r="H785" s="169">
        <v>217556</v>
      </c>
      <c r="I785" s="170">
        <v>163168</v>
      </c>
      <c r="J785" s="171">
        <v>75</v>
      </c>
      <c r="K785" s="172">
        <f t="shared" si="25"/>
        <v>5.7753514109562788E-2</v>
      </c>
      <c r="L785" s="170">
        <f t="shared" si="26"/>
        <v>54390</v>
      </c>
    </row>
    <row r="786" spans="1:12" ht="12.95" customHeight="1" x14ac:dyDescent="0.25">
      <c r="A786" s="173"/>
      <c r="B786" s="681"/>
      <c r="C786" s="168"/>
      <c r="D786" s="681"/>
      <c r="E786" s="684" t="s">
        <v>245</v>
      </c>
      <c r="F786" s="685"/>
      <c r="G786" s="169">
        <v>0</v>
      </c>
      <c r="H786" s="169">
        <v>100</v>
      </c>
      <c r="I786" s="170">
        <v>11</v>
      </c>
      <c r="J786" s="171">
        <v>11.3</v>
      </c>
      <c r="K786" s="172">
        <f t="shared" si="25"/>
        <v>3.893463517388156E-6</v>
      </c>
      <c r="L786" s="170">
        <f t="shared" si="26"/>
        <v>-39</v>
      </c>
    </row>
    <row r="787" spans="1:12" ht="12.95" customHeight="1" x14ac:dyDescent="0.25">
      <c r="A787" s="173"/>
      <c r="B787" s="689"/>
      <c r="C787" s="168"/>
      <c r="D787" s="681"/>
      <c r="E787" s="684" t="s">
        <v>246</v>
      </c>
      <c r="F787" s="685"/>
      <c r="G787" s="169">
        <v>65099</v>
      </c>
      <c r="H787" s="169">
        <v>57099</v>
      </c>
      <c r="I787" s="170">
        <v>17472</v>
      </c>
      <c r="J787" s="171">
        <v>30.6</v>
      </c>
      <c r="K787" s="172">
        <f t="shared" ref="K787:K850" si="27">I787/$I$8%</f>
        <v>6.1842358705278058E-3</v>
      </c>
      <c r="L787" s="170">
        <f t="shared" ref="L787:L850" si="28">I787-H787/2</f>
        <v>-11077.5</v>
      </c>
    </row>
    <row r="788" spans="1:12" ht="12.95" customHeight="1" x14ac:dyDescent="0.25">
      <c r="A788" s="173"/>
      <c r="B788" s="686" t="s">
        <v>165</v>
      </c>
      <c r="C788" s="687"/>
      <c r="D788" s="687"/>
      <c r="E788" s="687"/>
      <c r="F788" s="687"/>
      <c r="G788" s="159">
        <v>2742240</v>
      </c>
      <c r="H788" s="159">
        <v>2742240</v>
      </c>
      <c r="I788" s="160">
        <v>1367137</v>
      </c>
      <c r="J788" s="161">
        <v>49.85</v>
      </c>
      <c r="K788" s="162">
        <f t="shared" si="27"/>
        <v>0.48389982116104469</v>
      </c>
      <c r="L788" s="160">
        <f t="shared" si="28"/>
        <v>-3983</v>
      </c>
    </row>
    <row r="789" spans="1:12" s="175" customFormat="1" ht="12.95" customHeight="1" x14ac:dyDescent="0.25">
      <c r="A789" s="173"/>
      <c r="B789" s="221" t="s">
        <v>0</v>
      </c>
      <c r="C789" s="174"/>
      <c r="D789" s="690" t="s">
        <v>220</v>
      </c>
      <c r="E789" s="691"/>
      <c r="F789" s="691"/>
      <c r="G789" s="164">
        <v>2692240</v>
      </c>
      <c r="H789" s="164">
        <v>2692240</v>
      </c>
      <c r="I789" s="165">
        <v>1367137</v>
      </c>
      <c r="J789" s="166">
        <v>50.78</v>
      </c>
      <c r="K789" s="167">
        <f t="shared" si="27"/>
        <v>0.48389982116104469</v>
      </c>
      <c r="L789" s="165">
        <f t="shared" si="28"/>
        <v>21017</v>
      </c>
    </row>
    <row r="790" spans="1:12" ht="12.95" customHeight="1" x14ac:dyDescent="0.25">
      <c r="A790" s="173"/>
      <c r="B790" s="94"/>
      <c r="C790" s="168"/>
      <c r="D790" s="220" t="s">
        <v>0</v>
      </c>
      <c r="E790" s="684" t="s">
        <v>221</v>
      </c>
      <c r="F790" s="685"/>
      <c r="G790" s="169">
        <v>3000</v>
      </c>
      <c r="H790" s="169">
        <v>3000</v>
      </c>
      <c r="I790" s="170">
        <v>1100</v>
      </c>
      <c r="J790" s="171">
        <v>36.67</v>
      </c>
      <c r="K790" s="172">
        <f t="shared" si="27"/>
        <v>3.8934635173881559E-4</v>
      </c>
      <c r="L790" s="170">
        <f t="shared" si="28"/>
        <v>-400</v>
      </c>
    </row>
    <row r="791" spans="1:12" ht="12.95" customHeight="1" x14ac:dyDescent="0.25">
      <c r="A791" s="213"/>
      <c r="B791" s="218"/>
      <c r="C791" s="200"/>
      <c r="D791" s="219"/>
      <c r="E791" s="684" t="s">
        <v>222</v>
      </c>
      <c r="F791" s="685"/>
      <c r="G791" s="169">
        <v>1467842</v>
      </c>
      <c r="H791" s="169">
        <v>1467842</v>
      </c>
      <c r="I791" s="170">
        <v>680610</v>
      </c>
      <c r="J791" s="171">
        <v>46.37</v>
      </c>
      <c r="K791" s="172">
        <f t="shared" si="27"/>
        <v>0.24090274586995936</v>
      </c>
      <c r="L791" s="170">
        <f t="shared" si="28"/>
        <v>-53311</v>
      </c>
    </row>
    <row r="792" spans="1:12" ht="12.95" customHeight="1" x14ac:dyDescent="0.25">
      <c r="A792" s="173"/>
      <c r="B792" s="94"/>
      <c r="C792" s="168"/>
      <c r="D792" s="214"/>
      <c r="E792" s="684" t="s">
        <v>223</v>
      </c>
      <c r="F792" s="685"/>
      <c r="G792" s="169">
        <v>157161</v>
      </c>
      <c r="H792" s="169">
        <v>157161</v>
      </c>
      <c r="I792" s="170">
        <v>145173</v>
      </c>
      <c r="J792" s="171">
        <v>92.37</v>
      </c>
      <c r="K792" s="172">
        <f t="shared" si="27"/>
        <v>5.1384161746344616E-2</v>
      </c>
      <c r="L792" s="170">
        <f t="shared" si="28"/>
        <v>66592.5</v>
      </c>
    </row>
    <row r="793" spans="1:12" ht="12.95" customHeight="1" x14ac:dyDescent="0.25">
      <c r="A793" s="173"/>
      <c r="B793" s="94"/>
      <c r="C793" s="168"/>
      <c r="D793" s="214"/>
      <c r="E793" s="684" t="s">
        <v>224</v>
      </c>
      <c r="F793" s="685"/>
      <c r="G793" s="169">
        <v>272092</v>
      </c>
      <c r="H793" s="169">
        <v>269092</v>
      </c>
      <c r="I793" s="170">
        <v>130440</v>
      </c>
      <c r="J793" s="171">
        <v>48.47</v>
      </c>
      <c r="K793" s="172">
        <f t="shared" si="27"/>
        <v>4.6169398291646464E-2</v>
      </c>
      <c r="L793" s="170">
        <f t="shared" si="28"/>
        <v>-4106</v>
      </c>
    </row>
    <row r="794" spans="1:12" ht="9" customHeight="1" x14ac:dyDescent="0.25">
      <c r="A794" s="680" t="s">
        <v>0</v>
      </c>
      <c r="B794" s="681"/>
      <c r="C794" s="681"/>
      <c r="D794" s="681"/>
      <c r="E794" s="684" t="s">
        <v>225</v>
      </c>
      <c r="F794" s="685"/>
      <c r="G794" s="169">
        <v>37563</v>
      </c>
      <c r="H794" s="169">
        <v>37563</v>
      </c>
      <c r="I794" s="170">
        <v>15959</v>
      </c>
      <c r="J794" s="171">
        <v>42.49</v>
      </c>
      <c r="K794" s="172">
        <f t="shared" si="27"/>
        <v>5.6487076612725074E-3</v>
      </c>
      <c r="L794" s="170">
        <f t="shared" si="28"/>
        <v>-2822.5</v>
      </c>
    </row>
    <row r="795" spans="1:12" ht="12.95" customHeight="1" x14ac:dyDescent="0.25">
      <c r="A795" s="680"/>
      <c r="B795" s="681"/>
      <c r="C795" s="681"/>
      <c r="D795" s="681"/>
      <c r="E795" s="684" t="s">
        <v>227</v>
      </c>
      <c r="F795" s="685"/>
      <c r="G795" s="169">
        <v>7800</v>
      </c>
      <c r="H795" s="169">
        <v>4800</v>
      </c>
      <c r="I795" s="170">
        <v>2220</v>
      </c>
      <c r="J795" s="171">
        <v>46.25</v>
      </c>
      <c r="K795" s="172">
        <f t="shared" si="27"/>
        <v>7.8577172805470062E-4</v>
      </c>
      <c r="L795" s="170">
        <f t="shared" si="28"/>
        <v>-180</v>
      </c>
    </row>
    <row r="796" spans="1:12" ht="12.95" customHeight="1" x14ac:dyDescent="0.25">
      <c r="A796" s="680"/>
      <c r="B796" s="681"/>
      <c r="C796" s="681"/>
      <c r="D796" s="681"/>
      <c r="E796" s="684" t="s">
        <v>228</v>
      </c>
      <c r="F796" s="685"/>
      <c r="G796" s="169">
        <v>58800</v>
      </c>
      <c r="H796" s="169">
        <v>58800</v>
      </c>
      <c r="I796" s="170">
        <v>14940</v>
      </c>
      <c r="J796" s="171">
        <v>25.41</v>
      </c>
      <c r="K796" s="172">
        <f t="shared" si="27"/>
        <v>5.2880313590708229E-3</v>
      </c>
      <c r="L796" s="170">
        <f t="shared" si="28"/>
        <v>-14460</v>
      </c>
    </row>
    <row r="797" spans="1:12" ht="12.95" customHeight="1" x14ac:dyDescent="0.25">
      <c r="A797" s="680"/>
      <c r="B797" s="681"/>
      <c r="C797" s="681"/>
      <c r="D797" s="681"/>
      <c r="E797" s="684" t="s">
        <v>315</v>
      </c>
      <c r="F797" s="685"/>
      <c r="G797" s="169">
        <v>160000</v>
      </c>
      <c r="H797" s="169">
        <v>160000</v>
      </c>
      <c r="I797" s="170">
        <v>71463</v>
      </c>
      <c r="J797" s="171">
        <v>44.66</v>
      </c>
      <c r="K797" s="172">
        <f t="shared" si="27"/>
        <v>2.5294416667555435E-2</v>
      </c>
      <c r="L797" s="170">
        <f t="shared" si="28"/>
        <v>-8537</v>
      </c>
    </row>
    <row r="798" spans="1:12" ht="12.95" customHeight="1" x14ac:dyDescent="0.25">
      <c r="A798" s="680"/>
      <c r="B798" s="681"/>
      <c r="C798" s="681"/>
      <c r="D798" s="681"/>
      <c r="E798" s="684" t="s">
        <v>229</v>
      </c>
      <c r="F798" s="685"/>
      <c r="G798" s="169">
        <v>161850</v>
      </c>
      <c r="H798" s="169">
        <v>179850</v>
      </c>
      <c r="I798" s="170">
        <v>98044</v>
      </c>
      <c r="J798" s="171">
        <v>54.51</v>
      </c>
      <c r="K798" s="172">
        <f t="shared" si="27"/>
        <v>3.4702794281709491E-2</v>
      </c>
      <c r="L798" s="170">
        <f t="shared" si="28"/>
        <v>8119</v>
      </c>
    </row>
    <row r="799" spans="1:12" ht="12.95" customHeight="1" x14ac:dyDescent="0.25">
      <c r="A799" s="680"/>
      <c r="B799" s="681"/>
      <c r="C799" s="681"/>
      <c r="D799" s="681"/>
      <c r="E799" s="684" t="s">
        <v>230</v>
      </c>
      <c r="F799" s="685"/>
      <c r="G799" s="169">
        <v>23000</v>
      </c>
      <c r="H799" s="169">
        <v>23000</v>
      </c>
      <c r="I799" s="170">
        <v>1282</v>
      </c>
      <c r="J799" s="171">
        <v>5.57</v>
      </c>
      <c r="K799" s="172">
        <f t="shared" si="27"/>
        <v>4.5376547539014692E-4</v>
      </c>
      <c r="L799" s="170">
        <f t="shared" si="28"/>
        <v>-10218</v>
      </c>
    </row>
    <row r="800" spans="1:12" ht="12.95" customHeight="1" x14ac:dyDescent="0.25">
      <c r="A800" s="680"/>
      <c r="B800" s="681"/>
      <c r="C800" s="681"/>
      <c r="D800" s="681"/>
      <c r="E800" s="684" t="s">
        <v>231</v>
      </c>
      <c r="F800" s="685"/>
      <c r="G800" s="169">
        <v>2400</v>
      </c>
      <c r="H800" s="169">
        <v>2400</v>
      </c>
      <c r="I800" s="170">
        <v>707</v>
      </c>
      <c r="J800" s="171">
        <v>29.44</v>
      </c>
      <c r="K800" s="172">
        <f t="shared" si="27"/>
        <v>2.502435187994024E-4</v>
      </c>
      <c r="L800" s="170">
        <f t="shared" si="28"/>
        <v>-493</v>
      </c>
    </row>
    <row r="801" spans="1:12" ht="12.95" customHeight="1" x14ac:dyDescent="0.25">
      <c r="A801" s="680"/>
      <c r="B801" s="681"/>
      <c r="C801" s="681"/>
      <c r="D801" s="681"/>
      <c r="E801" s="684" t="s">
        <v>232</v>
      </c>
      <c r="F801" s="685"/>
      <c r="G801" s="169">
        <v>95289</v>
      </c>
      <c r="H801" s="169">
        <v>83289</v>
      </c>
      <c r="I801" s="170">
        <v>36903</v>
      </c>
      <c r="J801" s="171">
        <v>44.31</v>
      </c>
      <c r="K801" s="172">
        <f t="shared" si="27"/>
        <v>1.3061862198379556E-2</v>
      </c>
      <c r="L801" s="170">
        <f t="shared" si="28"/>
        <v>-4741.5</v>
      </c>
    </row>
    <row r="802" spans="1:12" ht="12.95" customHeight="1" x14ac:dyDescent="0.25">
      <c r="A802" s="680"/>
      <c r="B802" s="681"/>
      <c r="C802" s="681"/>
      <c r="D802" s="681"/>
      <c r="E802" s="684" t="s">
        <v>233</v>
      </c>
      <c r="F802" s="685"/>
      <c r="G802" s="169">
        <v>8263</v>
      </c>
      <c r="H802" s="169">
        <v>8263</v>
      </c>
      <c r="I802" s="170">
        <v>4169</v>
      </c>
      <c r="J802" s="171">
        <v>50.45</v>
      </c>
      <c r="K802" s="172">
        <f t="shared" si="27"/>
        <v>1.4756226730901112E-3</v>
      </c>
      <c r="L802" s="170">
        <f t="shared" si="28"/>
        <v>37.5</v>
      </c>
    </row>
    <row r="803" spans="1:12" ht="12.95" customHeight="1" x14ac:dyDescent="0.25">
      <c r="A803" s="680"/>
      <c r="B803" s="681"/>
      <c r="C803" s="681"/>
      <c r="D803" s="681"/>
      <c r="E803" s="684" t="s">
        <v>235</v>
      </c>
      <c r="F803" s="685"/>
      <c r="G803" s="169">
        <v>12000</v>
      </c>
      <c r="H803" s="169">
        <v>12000</v>
      </c>
      <c r="I803" s="170">
        <v>4162</v>
      </c>
      <c r="J803" s="171">
        <v>34.68</v>
      </c>
      <c r="K803" s="172">
        <f t="shared" si="27"/>
        <v>1.4731450144881367E-3</v>
      </c>
      <c r="L803" s="170">
        <f t="shared" si="28"/>
        <v>-1838</v>
      </c>
    </row>
    <row r="804" spans="1:12" ht="30" customHeight="1" x14ac:dyDescent="0.25">
      <c r="A804" s="680"/>
      <c r="B804" s="681"/>
      <c r="C804" s="681"/>
      <c r="D804" s="681"/>
      <c r="E804" s="684" t="s">
        <v>237</v>
      </c>
      <c r="F804" s="685"/>
      <c r="G804" s="169">
        <v>17400</v>
      </c>
      <c r="H804" s="169">
        <v>17400</v>
      </c>
      <c r="I804" s="170">
        <v>7380</v>
      </c>
      <c r="J804" s="171">
        <v>42.41</v>
      </c>
      <c r="K804" s="172">
        <f t="shared" si="27"/>
        <v>2.6121600689385993E-3</v>
      </c>
      <c r="L804" s="170">
        <f t="shared" si="28"/>
        <v>-1320</v>
      </c>
    </row>
    <row r="805" spans="1:12" ht="12.95" customHeight="1" x14ac:dyDescent="0.25">
      <c r="A805" s="680"/>
      <c r="B805" s="681"/>
      <c r="C805" s="681"/>
      <c r="D805" s="681"/>
      <c r="E805" s="684" t="s">
        <v>238</v>
      </c>
      <c r="F805" s="685"/>
      <c r="G805" s="169">
        <v>7500</v>
      </c>
      <c r="H805" s="169">
        <v>7500</v>
      </c>
      <c r="I805" s="170">
        <v>2377</v>
      </c>
      <c r="J805" s="171">
        <v>31.69</v>
      </c>
      <c r="K805" s="172">
        <f t="shared" si="27"/>
        <v>8.4134207098469514E-4</v>
      </c>
      <c r="L805" s="170">
        <f t="shared" si="28"/>
        <v>-1373</v>
      </c>
    </row>
    <row r="806" spans="1:12" ht="12.95" customHeight="1" x14ac:dyDescent="0.25">
      <c r="A806" s="680"/>
      <c r="B806" s="681"/>
      <c r="C806" s="681"/>
      <c r="D806" s="681"/>
      <c r="E806" s="684" t="s">
        <v>241</v>
      </c>
      <c r="F806" s="685"/>
      <c r="G806" s="169">
        <v>200280</v>
      </c>
      <c r="H806" s="169">
        <v>200280</v>
      </c>
      <c r="I806" s="170">
        <v>150210</v>
      </c>
      <c r="J806" s="171">
        <v>75</v>
      </c>
      <c r="K806" s="172">
        <f t="shared" si="27"/>
        <v>5.3167014086079538E-2</v>
      </c>
      <c r="L806" s="170">
        <f t="shared" si="28"/>
        <v>50070</v>
      </c>
    </row>
    <row r="807" spans="1:12" s="175" customFormat="1" ht="12.95" customHeight="1" x14ac:dyDescent="0.25">
      <c r="A807" s="680" t="s">
        <v>0</v>
      </c>
      <c r="B807" s="681"/>
      <c r="C807" s="176"/>
      <c r="D807" s="690" t="s">
        <v>247</v>
      </c>
      <c r="E807" s="691"/>
      <c r="F807" s="691"/>
      <c r="G807" s="164">
        <v>50000</v>
      </c>
      <c r="H807" s="164">
        <v>50000</v>
      </c>
      <c r="I807" s="165">
        <v>0</v>
      </c>
      <c r="J807" s="166">
        <v>0</v>
      </c>
      <c r="K807" s="167">
        <f t="shared" si="27"/>
        <v>0</v>
      </c>
      <c r="L807" s="165">
        <f t="shared" si="28"/>
        <v>-25000</v>
      </c>
    </row>
    <row r="808" spans="1:12" ht="12.95" customHeight="1" x14ac:dyDescent="0.25">
      <c r="A808" s="680"/>
      <c r="B808" s="681"/>
      <c r="C808" s="168"/>
      <c r="D808" s="168" t="s">
        <v>0</v>
      </c>
      <c r="E808" s="684" t="s">
        <v>248</v>
      </c>
      <c r="F808" s="685"/>
      <c r="G808" s="169">
        <v>50000</v>
      </c>
      <c r="H808" s="169">
        <v>50000</v>
      </c>
      <c r="I808" s="170">
        <v>0</v>
      </c>
      <c r="J808" s="171">
        <v>0</v>
      </c>
      <c r="K808" s="172">
        <f t="shared" si="27"/>
        <v>0</v>
      </c>
      <c r="L808" s="170">
        <f t="shared" si="28"/>
        <v>-25000</v>
      </c>
    </row>
    <row r="809" spans="1:12" ht="12.95" customHeight="1" x14ac:dyDescent="0.25">
      <c r="A809" s="680" t="s">
        <v>0</v>
      </c>
      <c r="B809" s="686" t="s">
        <v>166</v>
      </c>
      <c r="C809" s="687"/>
      <c r="D809" s="687"/>
      <c r="E809" s="687"/>
      <c r="F809" s="687"/>
      <c r="G809" s="159">
        <v>755734</v>
      </c>
      <c r="H809" s="159">
        <v>972433</v>
      </c>
      <c r="I809" s="160">
        <v>314544</v>
      </c>
      <c r="J809" s="161">
        <v>32.35</v>
      </c>
      <c r="K809" s="162">
        <f t="shared" si="27"/>
        <v>0.11133323532848546</v>
      </c>
      <c r="L809" s="160">
        <f t="shared" si="28"/>
        <v>-171672.5</v>
      </c>
    </row>
    <row r="810" spans="1:12" s="175" customFormat="1" ht="12.95" customHeight="1" x14ac:dyDescent="0.25">
      <c r="A810" s="680"/>
      <c r="B810" s="688" t="s">
        <v>0</v>
      </c>
      <c r="C810" s="174"/>
      <c r="D810" s="690" t="s">
        <v>220</v>
      </c>
      <c r="E810" s="691"/>
      <c r="F810" s="691"/>
      <c r="G810" s="164">
        <v>755734</v>
      </c>
      <c r="H810" s="164">
        <v>972433</v>
      </c>
      <c r="I810" s="165">
        <v>314544</v>
      </c>
      <c r="J810" s="166">
        <v>32.35</v>
      </c>
      <c r="K810" s="167">
        <f t="shared" si="27"/>
        <v>0.11133323532848546</v>
      </c>
      <c r="L810" s="165">
        <f t="shared" si="28"/>
        <v>-171672.5</v>
      </c>
    </row>
    <row r="811" spans="1:12" ht="30.75" customHeight="1" x14ac:dyDescent="0.25">
      <c r="A811" s="680"/>
      <c r="B811" s="681"/>
      <c r="C811" s="168"/>
      <c r="D811" s="681" t="s">
        <v>0</v>
      </c>
      <c r="E811" s="684" t="s">
        <v>352</v>
      </c>
      <c r="F811" s="685"/>
      <c r="G811" s="169">
        <v>50000</v>
      </c>
      <c r="H811" s="169">
        <v>50000</v>
      </c>
      <c r="I811" s="170">
        <v>20000</v>
      </c>
      <c r="J811" s="171">
        <v>40</v>
      </c>
      <c r="K811" s="172">
        <f t="shared" si="27"/>
        <v>7.0790245770693747E-3</v>
      </c>
      <c r="L811" s="170">
        <f t="shared" si="28"/>
        <v>-5000</v>
      </c>
    </row>
    <row r="812" spans="1:12" ht="12.95" customHeight="1" x14ac:dyDescent="0.25">
      <c r="A812" s="680"/>
      <c r="B812" s="681"/>
      <c r="C812" s="168"/>
      <c r="D812" s="681"/>
      <c r="E812" s="684" t="s">
        <v>221</v>
      </c>
      <c r="F812" s="685"/>
      <c r="G812" s="169">
        <v>24832</v>
      </c>
      <c r="H812" s="169">
        <v>19412</v>
      </c>
      <c r="I812" s="170">
        <v>0</v>
      </c>
      <c r="J812" s="171">
        <v>0</v>
      </c>
      <c r="K812" s="172">
        <f t="shared" si="27"/>
        <v>0</v>
      </c>
      <c r="L812" s="170">
        <f t="shared" si="28"/>
        <v>-9706</v>
      </c>
    </row>
    <row r="813" spans="1:12" ht="12.95" customHeight="1" x14ac:dyDescent="0.25">
      <c r="A813" s="680"/>
      <c r="B813" s="681"/>
      <c r="C813" s="168"/>
      <c r="D813" s="681"/>
      <c r="E813" s="684" t="s">
        <v>290</v>
      </c>
      <c r="F813" s="685"/>
      <c r="G813" s="169">
        <v>10000</v>
      </c>
      <c r="H813" s="169">
        <v>10000</v>
      </c>
      <c r="I813" s="170">
        <v>10000</v>
      </c>
      <c r="J813" s="171">
        <v>100</v>
      </c>
      <c r="K813" s="172">
        <f t="shared" si="27"/>
        <v>3.5395122885346873E-3</v>
      </c>
      <c r="L813" s="170">
        <f t="shared" si="28"/>
        <v>5000</v>
      </c>
    </row>
    <row r="814" spans="1:12" ht="12.95" customHeight="1" x14ac:dyDescent="0.25">
      <c r="A814" s="680"/>
      <c r="B814" s="681"/>
      <c r="C814" s="168"/>
      <c r="D814" s="681"/>
      <c r="E814" s="684" t="s">
        <v>222</v>
      </c>
      <c r="F814" s="685"/>
      <c r="G814" s="169">
        <v>284214</v>
      </c>
      <c r="H814" s="169">
        <v>284214</v>
      </c>
      <c r="I814" s="170">
        <v>108771</v>
      </c>
      <c r="J814" s="171">
        <v>38.270000000000003</v>
      </c>
      <c r="K814" s="172">
        <f t="shared" si="27"/>
        <v>3.8499629113620648E-2</v>
      </c>
      <c r="L814" s="170">
        <f t="shared" si="28"/>
        <v>-33336</v>
      </c>
    </row>
    <row r="815" spans="1:12" ht="12.95" customHeight="1" x14ac:dyDescent="0.25">
      <c r="A815" s="680"/>
      <c r="B815" s="681"/>
      <c r="C815" s="168"/>
      <c r="D815" s="681"/>
      <c r="E815" s="684" t="s">
        <v>368</v>
      </c>
      <c r="F815" s="685"/>
      <c r="G815" s="169">
        <v>0</v>
      </c>
      <c r="H815" s="169">
        <v>20592</v>
      </c>
      <c r="I815" s="170">
        <v>0</v>
      </c>
      <c r="J815" s="171">
        <v>0</v>
      </c>
      <c r="K815" s="172">
        <f t="shared" si="27"/>
        <v>0</v>
      </c>
      <c r="L815" s="170">
        <f t="shared" si="28"/>
        <v>-10296</v>
      </c>
    </row>
    <row r="816" spans="1:12" ht="12.95" customHeight="1" x14ac:dyDescent="0.25">
      <c r="A816" s="680"/>
      <c r="B816" s="681"/>
      <c r="C816" s="168"/>
      <c r="D816" s="681"/>
      <c r="E816" s="684" t="s">
        <v>369</v>
      </c>
      <c r="F816" s="685"/>
      <c r="G816" s="169">
        <v>0</v>
      </c>
      <c r="H816" s="169">
        <v>19008</v>
      </c>
      <c r="I816" s="170">
        <v>0</v>
      </c>
      <c r="J816" s="171">
        <v>0</v>
      </c>
      <c r="K816" s="172">
        <f t="shared" si="27"/>
        <v>0</v>
      </c>
      <c r="L816" s="170">
        <f t="shared" si="28"/>
        <v>-9504</v>
      </c>
    </row>
    <row r="817" spans="1:12" ht="12.95" customHeight="1" x14ac:dyDescent="0.25">
      <c r="A817" s="680"/>
      <c r="B817" s="681"/>
      <c r="C817" s="168"/>
      <c r="D817" s="681"/>
      <c r="E817" s="684" t="s">
        <v>223</v>
      </c>
      <c r="F817" s="685"/>
      <c r="G817" s="169">
        <v>16985</v>
      </c>
      <c r="H817" s="169">
        <v>16985</v>
      </c>
      <c r="I817" s="170">
        <v>16811</v>
      </c>
      <c r="J817" s="171">
        <v>98.98</v>
      </c>
      <c r="K817" s="172">
        <f t="shared" si="27"/>
        <v>5.9502741082556624E-3</v>
      </c>
      <c r="L817" s="170">
        <f t="shared" si="28"/>
        <v>8318.5</v>
      </c>
    </row>
    <row r="818" spans="1:12" ht="12.95" customHeight="1" x14ac:dyDescent="0.25">
      <c r="A818" s="680"/>
      <c r="B818" s="681"/>
      <c r="C818" s="168"/>
      <c r="D818" s="681"/>
      <c r="E818" s="684" t="s">
        <v>224</v>
      </c>
      <c r="F818" s="685"/>
      <c r="G818" s="169">
        <v>54630</v>
      </c>
      <c r="H818" s="169">
        <v>54630</v>
      </c>
      <c r="I818" s="170">
        <v>18964</v>
      </c>
      <c r="J818" s="171">
        <v>34.71</v>
      </c>
      <c r="K818" s="172">
        <f t="shared" si="27"/>
        <v>6.7123311039771812E-3</v>
      </c>
      <c r="L818" s="170">
        <f t="shared" si="28"/>
        <v>-8351</v>
      </c>
    </row>
    <row r="819" spans="1:12" ht="12.95" customHeight="1" x14ac:dyDescent="0.25">
      <c r="A819" s="680"/>
      <c r="B819" s="681"/>
      <c r="C819" s="168"/>
      <c r="D819" s="681"/>
      <c r="E819" s="684" t="s">
        <v>370</v>
      </c>
      <c r="F819" s="685"/>
      <c r="G819" s="169">
        <v>0</v>
      </c>
      <c r="H819" s="169">
        <v>4996</v>
      </c>
      <c r="I819" s="170">
        <v>0</v>
      </c>
      <c r="J819" s="171">
        <v>0</v>
      </c>
      <c r="K819" s="172">
        <f t="shared" si="27"/>
        <v>0</v>
      </c>
      <c r="L819" s="170">
        <f t="shared" si="28"/>
        <v>-2498</v>
      </c>
    </row>
    <row r="820" spans="1:12" ht="12.95" customHeight="1" x14ac:dyDescent="0.25">
      <c r="A820" s="680"/>
      <c r="B820" s="681"/>
      <c r="C820" s="168"/>
      <c r="D820" s="681"/>
      <c r="E820" s="684" t="s">
        <v>371</v>
      </c>
      <c r="F820" s="685"/>
      <c r="G820" s="169">
        <v>0</v>
      </c>
      <c r="H820" s="169">
        <v>4612</v>
      </c>
      <c r="I820" s="170">
        <v>0</v>
      </c>
      <c r="J820" s="171">
        <v>0</v>
      </c>
      <c r="K820" s="172">
        <f t="shared" si="27"/>
        <v>0</v>
      </c>
      <c r="L820" s="170">
        <f t="shared" si="28"/>
        <v>-2306</v>
      </c>
    </row>
    <row r="821" spans="1:12" ht="12.95" customHeight="1" x14ac:dyDescent="0.25">
      <c r="A821" s="680"/>
      <c r="B821" s="681"/>
      <c r="C821" s="168"/>
      <c r="D821" s="681"/>
      <c r="E821" s="684" t="s">
        <v>225</v>
      </c>
      <c r="F821" s="685"/>
      <c r="G821" s="169">
        <v>4283</v>
      </c>
      <c r="H821" s="169">
        <v>4283</v>
      </c>
      <c r="I821" s="170">
        <v>1005</v>
      </c>
      <c r="J821" s="171">
        <v>23.48</v>
      </c>
      <c r="K821" s="172">
        <f t="shared" si="27"/>
        <v>3.5572098499773606E-4</v>
      </c>
      <c r="L821" s="170">
        <f t="shared" si="28"/>
        <v>-1136.5</v>
      </c>
    </row>
    <row r="822" spans="1:12" ht="12.95" customHeight="1" x14ac:dyDescent="0.25">
      <c r="A822" s="680"/>
      <c r="B822" s="681"/>
      <c r="C822" s="168"/>
      <c r="D822" s="681"/>
      <c r="E822" s="684" t="s">
        <v>372</v>
      </c>
      <c r="F822" s="685"/>
      <c r="G822" s="169">
        <v>0</v>
      </c>
      <c r="H822" s="169">
        <v>368</v>
      </c>
      <c r="I822" s="170">
        <v>0</v>
      </c>
      <c r="J822" s="171">
        <v>0</v>
      </c>
      <c r="K822" s="172">
        <f t="shared" si="27"/>
        <v>0</v>
      </c>
      <c r="L822" s="170">
        <f t="shared" si="28"/>
        <v>-184</v>
      </c>
    </row>
    <row r="823" spans="1:12" ht="12.95" customHeight="1" x14ac:dyDescent="0.25">
      <c r="A823" s="680"/>
      <c r="B823" s="681"/>
      <c r="C823" s="168"/>
      <c r="D823" s="681"/>
      <c r="E823" s="684" t="s">
        <v>373</v>
      </c>
      <c r="F823" s="685"/>
      <c r="G823" s="169">
        <v>0</v>
      </c>
      <c r="H823" s="169">
        <v>340</v>
      </c>
      <c r="I823" s="170">
        <v>0</v>
      </c>
      <c r="J823" s="171">
        <v>0</v>
      </c>
      <c r="K823" s="172">
        <f t="shared" si="27"/>
        <v>0</v>
      </c>
      <c r="L823" s="170">
        <f t="shared" si="28"/>
        <v>-170</v>
      </c>
    </row>
    <row r="824" spans="1:12" ht="12.95" customHeight="1" x14ac:dyDescent="0.25">
      <c r="A824" s="680"/>
      <c r="B824" s="681"/>
      <c r="C824" s="168"/>
      <c r="D824" s="681"/>
      <c r="E824" s="684" t="s">
        <v>227</v>
      </c>
      <c r="F824" s="685"/>
      <c r="G824" s="169">
        <v>30320</v>
      </c>
      <c r="H824" s="169">
        <v>25117</v>
      </c>
      <c r="I824" s="170">
        <v>13572</v>
      </c>
      <c r="J824" s="171">
        <v>54.04</v>
      </c>
      <c r="K824" s="172">
        <f t="shared" si="27"/>
        <v>4.8038260779992778E-3</v>
      </c>
      <c r="L824" s="170">
        <f t="shared" si="28"/>
        <v>1013.5</v>
      </c>
    </row>
    <row r="825" spans="1:12" ht="12.95" customHeight="1" x14ac:dyDescent="0.25">
      <c r="A825" s="680"/>
      <c r="B825" s="681"/>
      <c r="C825" s="168"/>
      <c r="D825" s="681"/>
      <c r="E825" s="684" t="s">
        <v>374</v>
      </c>
      <c r="F825" s="685"/>
      <c r="G825" s="169">
        <v>0</v>
      </c>
      <c r="H825" s="169">
        <v>25149</v>
      </c>
      <c r="I825" s="170">
        <v>4132</v>
      </c>
      <c r="J825" s="171">
        <v>16.43</v>
      </c>
      <c r="K825" s="172">
        <f t="shared" si="27"/>
        <v>1.4625264776225327E-3</v>
      </c>
      <c r="L825" s="170">
        <f t="shared" si="28"/>
        <v>-8442.5</v>
      </c>
    </row>
    <row r="826" spans="1:12" ht="12.95" customHeight="1" x14ac:dyDescent="0.25">
      <c r="A826" s="680"/>
      <c r="B826" s="681"/>
      <c r="C826" s="168"/>
      <c r="D826" s="681"/>
      <c r="E826" s="684" t="s">
        <v>375</v>
      </c>
      <c r="F826" s="685"/>
      <c r="G826" s="169">
        <v>0</v>
      </c>
      <c r="H826" s="169">
        <v>13469</v>
      </c>
      <c r="I826" s="170">
        <v>1577</v>
      </c>
      <c r="J826" s="171">
        <v>11.71</v>
      </c>
      <c r="K826" s="172">
        <f t="shared" si="27"/>
        <v>5.5818108790192016E-4</v>
      </c>
      <c r="L826" s="170">
        <f t="shared" si="28"/>
        <v>-5157.5</v>
      </c>
    </row>
    <row r="827" spans="1:12" ht="12.95" customHeight="1" x14ac:dyDescent="0.25">
      <c r="A827" s="680"/>
      <c r="B827" s="681"/>
      <c r="C827" s="168"/>
      <c r="D827" s="681"/>
      <c r="E827" s="684" t="s">
        <v>228</v>
      </c>
      <c r="F827" s="685"/>
      <c r="G827" s="169">
        <v>51600</v>
      </c>
      <c r="H827" s="169">
        <v>49870</v>
      </c>
      <c r="I827" s="170">
        <v>35506</v>
      </c>
      <c r="J827" s="171">
        <v>71.2</v>
      </c>
      <c r="K827" s="172">
        <f t="shared" si="27"/>
        <v>1.256739233167126E-2</v>
      </c>
      <c r="L827" s="170">
        <f t="shared" si="28"/>
        <v>10571</v>
      </c>
    </row>
    <row r="828" spans="1:12" ht="12.95" customHeight="1" x14ac:dyDescent="0.25">
      <c r="A828" s="680"/>
      <c r="B828" s="681"/>
      <c r="C828" s="168"/>
      <c r="D828" s="681"/>
      <c r="E828" s="684" t="s">
        <v>376</v>
      </c>
      <c r="F828" s="685"/>
      <c r="G828" s="169">
        <v>0</v>
      </c>
      <c r="H828" s="169">
        <v>11252</v>
      </c>
      <c r="I828" s="170">
        <v>540</v>
      </c>
      <c r="J828" s="171">
        <v>4.8</v>
      </c>
      <c r="K828" s="172">
        <f t="shared" si="27"/>
        <v>1.9113366358087313E-4</v>
      </c>
      <c r="L828" s="170">
        <f t="shared" si="28"/>
        <v>-5086</v>
      </c>
    </row>
    <row r="829" spans="1:12" ht="12.95" customHeight="1" x14ac:dyDescent="0.25">
      <c r="A829" s="680" t="s">
        <v>0</v>
      </c>
      <c r="B829" s="681"/>
      <c r="C829" s="681"/>
      <c r="D829" s="681"/>
      <c r="E829" s="684" t="s">
        <v>377</v>
      </c>
      <c r="F829" s="685"/>
      <c r="G829" s="169">
        <v>0</v>
      </c>
      <c r="H829" s="169">
        <v>7293</v>
      </c>
      <c r="I829" s="170">
        <v>180</v>
      </c>
      <c r="J829" s="171">
        <v>2.4700000000000002</v>
      </c>
      <c r="K829" s="172">
        <f t="shared" si="27"/>
        <v>6.3711221193624371E-5</v>
      </c>
      <c r="L829" s="170">
        <f t="shared" si="28"/>
        <v>-3466.5</v>
      </c>
    </row>
    <row r="830" spans="1:12" ht="12.95" customHeight="1" x14ac:dyDescent="0.25">
      <c r="A830" s="680"/>
      <c r="B830" s="681"/>
      <c r="C830" s="681"/>
      <c r="D830" s="681"/>
      <c r="E830" s="684" t="s">
        <v>315</v>
      </c>
      <c r="F830" s="685"/>
      <c r="G830" s="169">
        <v>2500</v>
      </c>
      <c r="H830" s="169">
        <v>2500</v>
      </c>
      <c r="I830" s="170">
        <v>881</v>
      </c>
      <c r="J830" s="171">
        <v>35.24</v>
      </c>
      <c r="K830" s="172">
        <f t="shared" si="27"/>
        <v>3.1183103261990595E-4</v>
      </c>
      <c r="L830" s="170">
        <f t="shared" si="28"/>
        <v>-369</v>
      </c>
    </row>
    <row r="831" spans="1:12" ht="12.95" customHeight="1" x14ac:dyDescent="0.25">
      <c r="A831" s="680"/>
      <c r="B831" s="681"/>
      <c r="C831" s="681"/>
      <c r="D831" s="681"/>
      <c r="E831" s="684" t="s">
        <v>378</v>
      </c>
      <c r="F831" s="685"/>
      <c r="G831" s="169">
        <v>0</v>
      </c>
      <c r="H831" s="169">
        <v>260</v>
      </c>
      <c r="I831" s="170">
        <v>0</v>
      </c>
      <c r="J831" s="171">
        <v>0</v>
      </c>
      <c r="K831" s="172">
        <f t="shared" si="27"/>
        <v>0</v>
      </c>
      <c r="L831" s="170">
        <f t="shared" si="28"/>
        <v>-130</v>
      </c>
    </row>
    <row r="832" spans="1:12" ht="12.95" customHeight="1" x14ac:dyDescent="0.25">
      <c r="A832" s="680"/>
      <c r="B832" s="681"/>
      <c r="C832" s="681"/>
      <c r="D832" s="681"/>
      <c r="E832" s="684" t="s">
        <v>379</v>
      </c>
      <c r="F832" s="685"/>
      <c r="G832" s="169">
        <v>0</v>
      </c>
      <c r="H832" s="169">
        <v>240</v>
      </c>
      <c r="I832" s="170">
        <v>0</v>
      </c>
      <c r="J832" s="171">
        <v>0</v>
      </c>
      <c r="K832" s="172">
        <f t="shared" si="27"/>
        <v>0</v>
      </c>
      <c r="L832" s="170">
        <f t="shared" si="28"/>
        <v>-120</v>
      </c>
    </row>
    <row r="833" spans="1:12" ht="12.95" customHeight="1" x14ac:dyDescent="0.25">
      <c r="A833" s="680"/>
      <c r="B833" s="681"/>
      <c r="C833" s="681"/>
      <c r="D833" s="681"/>
      <c r="E833" s="684" t="s">
        <v>230</v>
      </c>
      <c r="F833" s="685"/>
      <c r="G833" s="169">
        <v>76567</v>
      </c>
      <c r="H833" s="169">
        <v>34909</v>
      </c>
      <c r="I833" s="170">
        <v>220</v>
      </c>
      <c r="J833" s="171">
        <v>0.63</v>
      </c>
      <c r="K833" s="172">
        <f t="shared" si="27"/>
        <v>7.786927034776312E-5</v>
      </c>
      <c r="L833" s="170">
        <f t="shared" si="28"/>
        <v>-17234.5</v>
      </c>
    </row>
    <row r="834" spans="1:12" ht="12.95" customHeight="1" x14ac:dyDescent="0.25">
      <c r="A834" s="680"/>
      <c r="B834" s="681"/>
      <c r="C834" s="681"/>
      <c r="D834" s="681"/>
      <c r="E834" s="684" t="s">
        <v>380</v>
      </c>
      <c r="F834" s="685"/>
      <c r="G834" s="169">
        <v>0</v>
      </c>
      <c r="H834" s="169">
        <v>1040</v>
      </c>
      <c r="I834" s="170">
        <v>0</v>
      </c>
      <c r="J834" s="171">
        <v>0</v>
      </c>
      <c r="K834" s="172">
        <f t="shared" si="27"/>
        <v>0</v>
      </c>
      <c r="L834" s="170">
        <f t="shared" si="28"/>
        <v>-520</v>
      </c>
    </row>
    <row r="835" spans="1:12" ht="12.95" customHeight="1" x14ac:dyDescent="0.25">
      <c r="A835" s="680"/>
      <c r="B835" s="681"/>
      <c r="C835" s="681"/>
      <c r="D835" s="681"/>
      <c r="E835" s="684" t="s">
        <v>381</v>
      </c>
      <c r="F835" s="685"/>
      <c r="G835" s="169">
        <v>0</v>
      </c>
      <c r="H835" s="169">
        <v>960</v>
      </c>
      <c r="I835" s="170">
        <v>0</v>
      </c>
      <c r="J835" s="171">
        <v>0</v>
      </c>
      <c r="K835" s="172">
        <f t="shared" si="27"/>
        <v>0</v>
      </c>
      <c r="L835" s="170">
        <f t="shared" si="28"/>
        <v>-480</v>
      </c>
    </row>
    <row r="836" spans="1:12" ht="12.95" customHeight="1" x14ac:dyDescent="0.25">
      <c r="A836" s="680"/>
      <c r="B836" s="681"/>
      <c r="C836" s="681"/>
      <c r="D836" s="681"/>
      <c r="E836" s="684" t="s">
        <v>231</v>
      </c>
      <c r="F836" s="685"/>
      <c r="G836" s="169">
        <v>240</v>
      </c>
      <c r="H836" s="169">
        <v>240</v>
      </c>
      <c r="I836" s="170">
        <v>185</v>
      </c>
      <c r="J836" s="171">
        <v>77.08</v>
      </c>
      <c r="K836" s="172">
        <f t="shared" si="27"/>
        <v>6.5480977337891718E-5</v>
      </c>
      <c r="L836" s="170">
        <f t="shared" si="28"/>
        <v>65</v>
      </c>
    </row>
    <row r="837" spans="1:12" ht="12.95" customHeight="1" x14ac:dyDescent="0.25">
      <c r="A837" s="680"/>
      <c r="B837" s="681"/>
      <c r="C837" s="681"/>
      <c r="D837" s="681"/>
      <c r="E837" s="684" t="s">
        <v>232</v>
      </c>
      <c r="F837" s="685"/>
      <c r="G837" s="169">
        <v>76288</v>
      </c>
      <c r="H837" s="169">
        <v>51501</v>
      </c>
      <c r="I837" s="170">
        <v>23516</v>
      </c>
      <c r="J837" s="171">
        <v>45.66</v>
      </c>
      <c r="K837" s="172">
        <f t="shared" si="27"/>
        <v>8.3235170977181711E-3</v>
      </c>
      <c r="L837" s="170">
        <f t="shared" si="28"/>
        <v>-2234.5</v>
      </c>
    </row>
    <row r="838" spans="1:12" ht="12.95" customHeight="1" x14ac:dyDescent="0.25">
      <c r="A838" s="680"/>
      <c r="B838" s="681"/>
      <c r="C838" s="681"/>
      <c r="D838" s="681"/>
      <c r="E838" s="684" t="s">
        <v>382</v>
      </c>
      <c r="F838" s="685"/>
      <c r="G838" s="169">
        <v>0</v>
      </c>
      <c r="H838" s="169">
        <v>129411</v>
      </c>
      <c r="I838" s="170">
        <v>18338</v>
      </c>
      <c r="J838" s="171">
        <v>14.17</v>
      </c>
      <c r="K838" s="172">
        <f t="shared" si="27"/>
        <v>6.4907576347149097E-3</v>
      </c>
      <c r="L838" s="170">
        <f t="shared" si="28"/>
        <v>-46367.5</v>
      </c>
    </row>
    <row r="839" spans="1:12" ht="12.95" customHeight="1" x14ac:dyDescent="0.25">
      <c r="A839" s="680"/>
      <c r="B839" s="681"/>
      <c r="C839" s="681"/>
      <c r="D839" s="681"/>
      <c r="E839" s="684" t="s">
        <v>383</v>
      </c>
      <c r="F839" s="685"/>
      <c r="G839" s="169">
        <v>0</v>
      </c>
      <c r="H839" s="169">
        <v>53634</v>
      </c>
      <c r="I839" s="170">
        <v>6113</v>
      </c>
      <c r="J839" s="171">
        <v>11.4</v>
      </c>
      <c r="K839" s="172">
        <f t="shared" si="27"/>
        <v>2.1637038619812545E-3</v>
      </c>
      <c r="L839" s="170">
        <f t="shared" si="28"/>
        <v>-20704</v>
      </c>
    </row>
    <row r="840" spans="1:12" ht="31.5" customHeight="1" x14ac:dyDescent="0.25">
      <c r="A840" s="680"/>
      <c r="B840" s="681"/>
      <c r="C840" s="681"/>
      <c r="D840" s="681"/>
      <c r="E840" s="684" t="s">
        <v>234</v>
      </c>
      <c r="F840" s="685"/>
      <c r="G840" s="169">
        <v>200</v>
      </c>
      <c r="H840" s="169">
        <v>200</v>
      </c>
      <c r="I840" s="170">
        <v>0</v>
      </c>
      <c r="J840" s="171">
        <v>0</v>
      </c>
      <c r="K840" s="172">
        <f t="shared" si="27"/>
        <v>0</v>
      </c>
      <c r="L840" s="170">
        <f t="shared" si="28"/>
        <v>-100</v>
      </c>
    </row>
    <row r="841" spans="1:12" ht="31.5" customHeight="1" x14ac:dyDescent="0.25">
      <c r="A841" s="680"/>
      <c r="B841" s="681"/>
      <c r="C841" s="681"/>
      <c r="D841" s="681"/>
      <c r="E841" s="684" t="s">
        <v>384</v>
      </c>
      <c r="F841" s="685"/>
      <c r="G841" s="169">
        <v>0</v>
      </c>
      <c r="H841" s="169">
        <v>76</v>
      </c>
      <c r="I841" s="170">
        <v>75</v>
      </c>
      <c r="J841" s="171">
        <v>98.71</v>
      </c>
      <c r="K841" s="172">
        <f t="shared" si="27"/>
        <v>2.6546342164010155E-5</v>
      </c>
      <c r="L841" s="170">
        <f t="shared" si="28"/>
        <v>37</v>
      </c>
    </row>
    <row r="842" spans="1:12" ht="31.5" customHeight="1" x14ac:dyDescent="0.25">
      <c r="A842" s="680"/>
      <c r="B842" s="681"/>
      <c r="C842" s="681"/>
      <c r="D842" s="681"/>
      <c r="E842" s="684" t="s">
        <v>385</v>
      </c>
      <c r="F842" s="685"/>
      <c r="G842" s="169">
        <v>0</v>
      </c>
      <c r="H842" s="169">
        <v>25</v>
      </c>
      <c r="I842" s="170">
        <v>25</v>
      </c>
      <c r="J842" s="171">
        <v>100</v>
      </c>
      <c r="K842" s="172">
        <f t="shared" si="27"/>
        <v>8.8487807213367182E-6</v>
      </c>
      <c r="L842" s="170">
        <f t="shared" si="28"/>
        <v>12.5</v>
      </c>
    </row>
    <row r="843" spans="1:12" ht="31.5" customHeight="1" x14ac:dyDescent="0.25">
      <c r="A843" s="680"/>
      <c r="B843" s="681"/>
      <c r="C843" s="681"/>
      <c r="D843" s="681"/>
      <c r="E843" s="684" t="s">
        <v>235</v>
      </c>
      <c r="F843" s="685"/>
      <c r="G843" s="169">
        <v>4320</v>
      </c>
      <c r="H843" s="169">
        <v>4320</v>
      </c>
      <c r="I843" s="170">
        <v>2348</v>
      </c>
      <c r="J843" s="171">
        <v>54.35</v>
      </c>
      <c r="K843" s="172">
        <f t="shared" si="27"/>
        <v>8.3107748534794461E-4</v>
      </c>
      <c r="L843" s="170">
        <f t="shared" si="28"/>
        <v>188</v>
      </c>
    </row>
    <row r="844" spans="1:12" ht="12.95" customHeight="1" x14ac:dyDescent="0.25">
      <c r="A844" s="680"/>
      <c r="B844" s="681"/>
      <c r="C844" s="681"/>
      <c r="D844" s="681"/>
      <c r="E844" s="684" t="s">
        <v>236</v>
      </c>
      <c r="F844" s="685"/>
      <c r="G844" s="169">
        <v>2500</v>
      </c>
      <c r="H844" s="169">
        <v>2500</v>
      </c>
      <c r="I844" s="170">
        <v>425</v>
      </c>
      <c r="J844" s="171">
        <v>16.98</v>
      </c>
      <c r="K844" s="172">
        <f t="shared" si="27"/>
        <v>1.5042927226272421E-4</v>
      </c>
      <c r="L844" s="170">
        <f t="shared" si="28"/>
        <v>-825</v>
      </c>
    </row>
    <row r="845" spans="1:12" ht="12.95" customHeight="1" x14ac:dyDescent="0.25">
      <c r="A845" s="680"/>
      <c r="B845" s="681"/>
      <c r="C845" s="681"/>
      <c r="D845" s="681"/>
      <c r="E845" s="684" t="s">
        <v>386</v>
      </c>
      <c r="F845" s="685"/>
      <c r="G845" s="169">
        <v>0</v>
      </c>
      <c r="H845" s="169">
        <v>260</v>
      </c>
      <c r="I845" s="170">
        <v>0</v>
      </c>
      <c r="J845" s="171">
        <v>0</v>
      </c>
      <c r="K845" s="172">
        <f t="shared" si="27"/>
        <v>0</v>
      </c>
      <c r="L845" s="170">
        <f t="shared" si="28"/>
        <v>-130</v>
      </c>
    </row>
    <row r="846" spans="1:12" ht="12.95" customHeight="1" x14ac:dyDescent="0.25">
      <c r="A846" s="680"/>
      <c r="B846" s="681"/>
      <c r="C846" s="681"/>
      <c r="D846" s="681"/>
      <c r="E846" s="684" t="s">
        <v>387</v>
      </c>
      <c r="F846" s="685"/>
      <c r="G846" s="169">
        <v>0</v>
      </c>
      <c r="H846" s="169">
        <v>240</v>
      </c>
      <c r="I846" s="170">
        <v>0</v>
      </c>
      <c r="J846" s="171">
        <v>0</v>
      </c>
      <c r="K846" s="172">
        <f t="shared" si="27"/>
        <v>0</v>
      </c>
      <c r="L846" s="170">
        <f t="shared" si="28"/>
        <v>-120</v>
      </c>
    </row>
    <row r="847" spans="1:12" ht="12.95" customHeight="1" x14ac:dyDescent="0.25">
      <c r="A847" s="680"/>
      <c r="B847" s="681"/>
      <c r="C847" s="681"/>
      <c r="D847" s="681"/>
      <c r="E847" s="684" t="s">
        <v>238</v>
      </c>
      <c r="F847" s="685"/>
      <c r="G847" s="169">
        <v>9120</v>
      </c>
      <c r="H847" s="169">
        <v>9120</v>
      </c>
      <c r="I847" s="170">
        <v>4448</v>
      </c>
      <c r="J847" s="171">
        <v>48.78</v>
      </c>
      <c r="K847" s="172">
        <f t="shared" si="27"/>
        <v>1.574375065940229E-3</v>
      </c>
      <c r="L847" s="170">
        <f t="shared" si="28"/>
        <v>-112</v>
      </c>
    </row>
    <row r="848" spans="1:12" ht="12.95" customHeight="1" x14ac:dyDescent="0.25">
      <c r="A848" s="680"/>
      <c r="B848" s="681"/>
      <c r="C848" s="681"/>
      <c r="D848" s="681"/>
      <c r="E848" s="684" t="s">
        <v>388</v>
      </c>
      <c r="F848" s="685"/>
      <c r="G848" s="169">
        <v>0</v>
      </c>
      <c r="H848" s="169">
        <v>948</v>
      </c>
      <c r="I848" s="170">
        <v>0</v>
      </c>
      <c r="J848" s="171">
        <v>0</v>
      </c>
      <c r="K848" s="172">
        <f t="shared" si="27"/>
        <v>0</v>
      </c>
      <c r="L848" s="170">
        <f t="shared" si="28"/>
        <v>-474</v>
      </c>
    </row>
    <row r="849" spans="1:12" ht="12.95" customHeight="1" x14ac:dyDescent="0.25">
      <c r="A849" s="680"/>
      <c r="B849" s="681"/>
      <c r="C849" s="681"/>
      <c r="D849" s="681"/>
      <c r="E849" s="684" t="s">
        <v>389</v>
      </c>
      <c r="F849" s="685"/>
      <c r="G849" s="169">
        <v>0</v>
      </c>
      <c r="H849" s="169">
        <v>875</v>
      </c>
      <c r="I849" s="170">
        <v>0</v>
      </c>
      <c r="J849" s="171">
        <v>0</v>
      </c>
      <c r="K849" s="172">
        <f t="shared" si="27"/>
        <v>0</v>
      </c>
      <c r="L849" s="170">
        <f t="shared" si="28"/>
        <v>-437.5</v>
      </c>
    </row>
    <row r="850" spans="1:12" ht="12.95" customHeight="1" x14ac:dyDescent="0.25">
      <c r="A850" s="680"/>
      <c r="B850" s="681"/>
      <c r="C850" s="681"/>
      <c r="D850" s="681"/>
      <c r="E850" s="684" t="s">
        <v>239</v>
      </c>
      <c r="F850" s="685"/>
      <c r="G850" s="169">
        <v>15540</v>
      </c>
      <c r="H850" s="169">
        <v>15540</v>
      </c>
      <c r="I850" s="170">
        <v>10462</v>
      </c>
      <c r="J850" s="171">
        <v>67.319999999999993</v>
      </c>
      <c r="K850" s="172">
        <f t="shared" si="27"/>
        <v>3.70303775626499E-3</v>
      </c>
      <c r="L850" s="170">
        <f t="shared" si="28"/>
        <v>2692</v>
      </c>
    </row>
    <row r="851" spans="1:12" ht="12.95" customHeight="1" x14ac:dyDescent="0.25">
      <c r="A851" s="680"/>
      <c r="B851" s="681"/>
      <c r="C851" s="681"/>
      <c r="D851" s="681"/>
      <c r="E851" s="684" t="s">
        <v>390</v>
      </c>
      <c r="F851" s="685"/>
      <c r="G851" s="169">
        <v>0</v>
      </c>
      <c r="H851" s="169">
        <v>1040</v>
      </c>
      <c r="I851" s="170">
        <v>0</v>
      </c>
      <c r="J851" s="171">
        <v>0</v>
      </c>
      <c r="K851" s="172">
        <f t="shared" ref="K851:K914" si="29">I851/$I$8%</f>
        <v>0</v>
      </c>
      <c r="L851" s="170">
        <f t="shared" ref="L851:L914" si="30">I851-H851/2</f>
        <v>-520</v>
      </c>
    </row>
    <row r="852" spans="1:12" ht="12.95" customHeight="1" x14ac:dyDescent="0.25">
      <c r="A852" s="680"/>
      <c r="B852" s="681"/>
      <c r="C852" s="681"/>
      <c r="D852" s="681"/>
      <c r="E852" s="684" t="s">
        <v>391</v>
      </c>
      <c r="F852" s="685"/>
      <c r="G852" s="169">
        <v>0</v>
      </c>
      <c r="H852" s="169">
        <v>960</v>
      </c>
      <c r="I852" s="170">
        <v>0</v>
      </c>
      <c r="J852" s="171">
        <v>0</v>
      </c>
      <c r="K852" s="172">
        <f t="shared" si="29"/>
        <v>0</v>
      </c>
      <c r="L852" s="170">
        <f t="shared" si="30"/>
        <v>-480</v>
      </c>
    </row>
    <row r="853" spans="1:12" ht="12.95" customHeight="1" x14ac:dyDescent="0.25">
      <c r="A853" s="680"/>
      <c r="B853" s="681"/>
      <c r="C853" s="681"/>
      <c r="D853" s="681"/>
      <c r="E853" s="684" t="s">
        <v>240</v>
      </c>
      <c r="F853" s="685"/>
      <c r="G853" s="169">
        <v>33150</v>
      </c>
      <c r="H853" s="169">
        <v>31499</v>
      </c>
      <c r="I853" s="170">
        <v>10523</v>
      </c>
      <c r="J853" s="171">
        <v>33.409999999999997</v>
      </c>
      <c r="K853" s="172">
        <f t="shared" si="29"/>
        <v>3.7246287812250515E-3</v>
      </c>
      <c r="L853" s="170">
        <f t="shared" si="30"/>
        <v>-5226.5</v>
      </c>
    </row>
    <row r="854" spans="1:12" ht="12.95" customHeight="1" x14ac:dyDescent="0.25">
      <c r="A854" s="680"/>
      <c r="B854" s="681"/>
      <c r="C854" s="681"/>
      <c r="D854" s="681"/>
      <c r="E854" s="684" t="s">
        <v>392</v>
      </c>
      <c r="F854" s="685"/>
      <c r="G854" s="169">
        <v>0</v>
      </c>
      <c r="H854" s="169">
        <v>128</v>
      </c>
      <c r="I854" s="170">
        <v>0</v>
      </c>
      <c r="J854" s="171">
        <v>0</v>
      </c>
      <c r="K854" s="172">
        <f t="shared" si="29"/>
        <v>0</v>
      </c>
      <c r="L854" s="170">
        <f t="shared" si="30"/>
        <v>-64</v>
      </c>
    </row>
    <row r="855" spans="1:12" ht="12.95" customHeight="1" x14ac:dyDescent="0.25">
      <c r="A855" s="680"/>
      <c r="B855" s="681"/>
      <c r="C855" s="681"/>
      <c r="D855" s="681"/>
      <c r="E855" s="684" t="s">
        <v>393</v>
      </c>
      <c r="F855" s="685"/>
      <c r="G855" s="169">
        <v>0</v>
      </c>
      <c r="H855" s="169">
        <v>25</v>
      </c>
      <c r="I855" s="170">
        <v>0</v>
      </c>
      <c r="J855" s="171">
        <v>0</v>
      </c>
      <c r="K855" s="172">
        <f t="shared" si="29"/>
        <v>0</v>
      </c>
      <c r="L855" s="170">
        <f t="shared" si="30"/>
        <v>-12.5</v>
      </c>
    </row>
    <row r="856" spans="1:12" ht="12.95" customHeight="1" x14ac:dyDescent="0.25">
      <c r="A856" s="680"/>
      <c r="B856" s="681"/>
      <c r="C856" s="681"/>
      <c r="D856" s="681"/>
      <c r="E856" s="684" t="s">
        <v>241</v>
      </c>
      <c r="F856" s="685"/>
      <c r="G856" s="169">
        <v>5375</v>
      </c>
      <c r="H856" s="169">
        <v>5197</v>
      </c>
      <c r="I856" s="170">
        <v>3897</v>
      </c>
      <c r="J856" s="171">
        <v>74.989999999999995</v>
      </c>
      <c r="K856" s="172">
        <f t="shared" si="29"/>
        <v>1.3793479388419677E-3</v>
      </c>
      <c r="L856" s="170">
        <f t="shared" si="30"/>
        <v>1298.5</v>
      </c>
    </row>
    <row r="857" spans="1:12" ht="12.95" customHeight="1" x14ac:dyDescent="0.25">
      <c r="A857" s="680"/>
      <c r="B857" s="681"/>
      <c r="C857" s="681"/>
      <c r="D857" s="681"/>
      <c r="E857" s="684" t="s">
        <v>245</v>
      </c>
      <c r="F857" s="685"/>
      <c r="G857" s="169">
        <v>50</v>
      </c>
      <c r="H857" s="169">
        <v>50</v>
      </c>
      <c r="I857" s="170">
        <v>0</v>
      </c>
      <c r="J857" s="171">
        <v>0</v>
      </c>
      <c r="K857" s="172">
        <f t="shared" si="29"/>
        <v>0</v>
      </c>
      <c r="L857" s="170">
        <f t="shared" si="30"/>
        <v>-25</v>
      </c>
    </row>
    <row r="858" spans="1:12" ht="12.95" customHeight="1" x14ac:dyDescent="0.25">
      <c r="A858" s="680"/>
      <c r="B858" s="681"/>
      <c r="C858" s="681"/>
      <c r="D858" s="681"/>
      <c r="E858" s="684" t="s">
        <v>246</v>
      </c>
      <c r="F858" s="685"/>
      <c r="G858" s="169">
        <v>3000</v>
      </c>
      <c r="H858" s="169">
        <v>3000</v>
      </c>
      <c r="I858" s="170">
        <v>2025</v>
      </c>
      <c r="J858" s="171">
        <v>67.5</v>
      </c>
      <c r="K858" s="172">
        <f t="shared" si="29"/>
        <v>7.1675123842827415E-4</v>
      </c>
      <c r="L858" s="170">
        <f t="shared" si="30"/>
        <v>525</v>
      </c>
    </row>
    <row r="859" spans="1:12" ht="12.95" customHeight="1" x14ac:dyDescent="0.25">
      <c r="A859" s="680"/>
      <c r="B859" s="681"/>
      <c r="C859" s="681"/>
      <c r="D859" s="681"/>
      <c r="E859" s="684" t="s">
        <v>292</v>
      </c>
      <c r="F859" s="685"/>
      <c r="G859" s="169">
        <v>20</v>
      </c>
      <c r="H859" s="169">
        <v>145</v>
      </c>
      <c r="I859" s="170">
        <v>4</v>
      </c>
      <c r="J859" s="171">
        <v>2.86</v>
      </c>
      <c r="K859" s="172">
        <f t="shared" si="29"/>
        <v>1.4158049154138749E-6</v>
      </c>
      <c r="L859" s="170">
        <f t="shared" si="30"/>
        <v>-68.5</v>
      </c>
    </row>
    <row r="860" spans="1:12" s="158" customFormat="1" ht="20.25" customHeight="1" x14ac:dyDescent="0.25">
      <c r="A860" s="692" t="s">
        <v>168</v>
      </c>
      <c r="B860" s="693"/>
      <c r="C860" s="693"/>
      <c r="D860" s="693"/>
      <c r="E860" s="693"/>
      <c r="F860" s="693"/>
      <c r="G860" s="154">
        <v>3585853</v>
      </c>
      <c r="H860" s="154">
        <v>3624651</v>
      </c>
      <c r="I860" s="155">
        <v>1063513</v>
      </c>
      <c r="J860" s="156">
        <v>29.34</v>
      </c>
      <c r="K860" s="157">
        <f t="shared" si="29"/>
        <v>0.37643173325163909</v>
      </c>
      <c r="L860" s="155">
        <f t="shared" si="30"/>
        <v>-748812.5</v>
      </c>
    </row>
    <row r="861" spans="1:12" ht="12.95" customHeight="1" x14ac:dyDescent="0.25">
      <c r="A861" s="680" t="s">
        <v>0</v>
      </c>
      <c r="B861" s="686" t="s">
        <v>169</v>
      </c>
      <c r="C861" s="687"/>
      <c r="D861" s="687"/>
      <c r="E861" s="687"/>
      <c r="F861" s="687"/>
      <c r="G861" s="159">
        <v>3585853</v>
      </c>
      <c r="H861" s="159">
        <v>3624651</v>
      </c>
      <c r="I861" s="160">
        <v>1063513</v>
      </c>
      <c r="J861" s="161">
        <v>29.34</v>
      </c>
      <c r="K861" s="162">
        <f t="shared" si="29"/>
        <v>0.37643173325163909</v>
      </c>
      <c r="L861" s="160">
        <f t="shared" si="30"/>
        <v>-748812.5</v>
      </c>
    </row>
    <row r="862" spans="1:12" ht="12.95" customHeight="1" x14ac:dyDescent="0.25">
      <c r="A862" s="680"/>
      <c r="B862" s="688" t="s">
        <v>0</v>
      </c>
      <c r="C862" s="163"/>
      <c r="D862" s="699" t="s">
        <v>220</v>
      </c>
      <c r="E862" s="700"/>
      <c r="F862" s="700"/>
      <c r="G862" s="178">
        <v>500000</v>
      </c>
      <c r="H862" s="178">
        <v>630000</v>
      </c>
      <c r="I862" s="179">
        <v>90261</v>
      </c>
      <c r="J862" s="180">
        <v>14.33</v>
      </c>
      <c r="K862" s="181">
        <f t="shared" si="29"/>
        <v>3.1947991867542942E-2</v>
      </c>
      <c r="L862" s="179">
        <f t="shared" si="30"/>
        <v>-224739</v>
      </c>
    </row>
    <row r="863" spans="1:12" ht="12.95" customHeight="1" x14ac:dyDescent="0.25">
      <c r="A863" s="680"/>
      <c r="B863" s="681"/>
      <c r="C863" s="168"/>
      <c r="D863" s="681" t="s">
        <v>0</v>
      </c>
      <c r="E863" s="684" t="s">
        <v>357</v>
      </c>
      <c r="F863" s="685"/>
      <c r="G863" s="169">
        <v>380000</v>
      </c>
      <c r="H863" s="169">
        <v>510000</v>
      </c>
      <c r="I863" s="170">
        <v>3500</v>
      </c>
      <c r="J863" s="171">
        <v>0.69</v>
      </c>
      <c r="K863" s="172">
        <f t="shared" si="29"/>
        <v>1.2388293009871405E-3</v>
      </c>
      <c r="L863" s="170">
        <f t="shared" si="30"/>
        <v>-251500</v>
      </c>
    </row>
    <row r="864" spans="1:12" ht="12.95" customHeight="1" x14ac:dyDescent="0.25">
      <c r="A864" s="680"/>
      <c r="B864" s="681"/>
      <c r="C864" s="168"/>
      <c r="D864" s="681"/>
      <c r="E864" s="684" t="s">
        <v>290</v>
      </c>
      <c r="F864" s="685"/>
      <c r="G864" s="169">
        <v>100000</v>
      </c>
      <c r="H864" s="169">
        <v>100000</v>
      </c>
      <c r="I864" s="170">
        <v>84480</v>
      </c>
      <c r="J864" s="171">
        <v>84.48</v>
      </c>
      <c r="K864" s="172">
        <f t="shared" si="29"/>
        <v>2.990179981354104E-2</v>
      </c>
      <c r="L864" s="170">
        <f t="shared" si="30"/>
        <v>34480</v>
      </c>
    </row>
    <row r="865" spans="1:12" ht="12.95" customHeight="1" x14ac:dyDescent="0.25">
      <c r="A865" s="680" t="s">
        <v>0</v>
      </c>
      <c r="B865" s="681"/>
      <c r="C865" s="681"/>
      <c r="D865" s="681"/>
      <c r="E865" s="684" t="s">
        <v>232</v>
      </c>
      <c r="F865" s="685"/>
      <c r="G865" s="169">
        <v>20000</v>
      </c>
      <c r="H865" s="169">
        <v>20000</v>
      </c>
      <c r="I865" s="170">
        <v>2281</v>
      </c>
      <c r="J865" s="171">
        <v>11.4</v>
      </c>
      <c r="K865" s="172">
        <f t="shared" si="29"/>
        <v>8.0736275301476214E-4</v>
      </c>
      <c r="L865" s="170">
        <f t="shared" si="30"/>
        <v>-7719</v>
      </c>
    </row>
    <row r="866" spans="1:12" ht="12.95" customHeight="1" x14ac:dyDescent="0.25">
      <c r="A866" s="680" t="s">
        <v>0</v>
      </c>
      <c r="B866" s="681"/>
      <c r="C866" s="199"/>
      <c r="D866" s="699" t="s">
        <v>247</v>
      </c>
      <c r="E866" s="700"/>
      <c r="F866" s="701"/>
      <c r="G866" s="178">
        <v>3085853</v>
      </c>
      <c r="H866" s="178">
        <v>2994651</v>
      </c>
      <c r="I866" s="179">
        <v>973252</v>
      </c>
      <c r="J866" s="180">
        <v>32.5</v>
      </c>
      <c r="K866" s="181">
        <f t="shared" si="29"/>
        <v>0.34448374138409615</v>
      </c>
      <c r="L866" s="179">
        <f t="shared" si="30"/>
        <v>-524073.5</v>
      </c>
    </row>
    <row r="867" spans="1:12" ht="24" customHeight="1" x14ac:dyDescent="0.25">
      <c r="A867" s="702"/>
      <c r="B867" s="683"/>
      <c r="C867" s="200"/>
      <c r="D867" s="200" t="s">
        <v>0</v>
      </c>
      <c r="E867" s="678" t="s">
        <v>394</v>
      </c>
      <c r="F867" s="679"/>
      <c r="G867" s="169">
        <v>3085853</v>
      </c>
      <c r="H867" s="169">
        <v>2994651</v>
      </c>
      <c r="I867" s="170">
        <v>973252</v>
      </c>
      <c r="J867" s="171">
        <v>32.5</v>
      </c>
      <c r="K867" s="172">
        <f t="shared" si="29"/>
        <v>0.34448374138409615</v>
      </c>
      <c r="L867" s="170">
        <f t="shared" si="30"/>
        <v>-524073.5</v>
      </c>
    </row>
    <row r="868" spans="1:12" s="158" customFormat="1" ht="20.25" customHeight="1" x14ac:dyDescent="0.25">
      <c r="A868" s="703" t="s">
        <v>170</v>
      </c>
      <c r="B868" s="704"/>
      <c r="C868" s="704"/>
      <c r="D868" s="704"/>
      <c r="E868" s="704"/>
      <c r="F868" s="704"/>
      <c r="G868" s="154">
        <v>44945817</v>
      </c>
      <c r="H868" s="154">
        <v>47730784</v>
      </c>
      <c r="I868" s="155">
        <v>13014832</v>
      </c>
      <c r="J868" s="156">
        <v>27.27</v>
      </c>
      <c r="K868" s="157">
        <f t="shared" si="29"/>
        <v>4.606615779721448</v>
      </c>
      <c r="L868" s="155">
        <f t="shared" si="30"/>
        <v>-10850560</v>
      </c>
    </row>
    <row r="869" spans="1:12" ht="12.95" customHeight="1" x14ac:dyDescent="0.25">
      <c r="A869" s="680" t="s">
        <v>0</v>
      </c>
      <c r="B869" s="686" t="s">
        <v>171</v>
      </c>
      <c r="C869" s="687"/>
      <c r="D869" s="687"/>
      <c r="E869" s="687"/>
      <c r="F869" s="687"/>
      <c r="G869" s="159">
        <v>37157688</v>
      </c>
      <c r="H869" s="159">
        <v>37152788</v>
      </c>
      <c r="I869" s="160">
        <v>7279591</v>
      </c>
      <c r="J869" s="161">
        <v>19.59</v>
      </c>
      <c r="K869" s="162">
        <f t="shared" si="29"/>
        <v>2.5766201800006514</v>
      </c>
      <c r="L869" s="160">
        <f t="shared" si="30"/>
        <v>-11296803</v>
      </c>
    </row>
    <row r="870" spans="1:12" s="175" customFormat="1" ht="12.95" customHeight="1" x14ac:dyDescent="0.25">
      <c r="A870" s="680"/>
      <c r="B870" s="688" t="s">
        <v>0</v>
      </c>
      <c r="C870" s="174"/>
      <c r="D870" s="690" t="s">
        <v>247</v>
      </c>
      <c r="E870" s="691"/>
      <c r="F870" s="691"/>
      <c r="G870" s="164">
        <v>37157688</v>
      </c>
      <c r="H870" s="164">
        <v>37152788</v>
      </c>
      <c r="I870" s="165">
        <v>7279591</v>
      </c>
      <c r="J870" s="166">
        <v>19.59</v>
      </c>
      <c r="K870" s="167">
        <f t="shared" si="29"/>
        <v>2.5766201800006514</v>
      </c>
      <c r="L870" s="165">
        <f t="shared" si="30"/>
        <v>-11296803</v>
      </c>
    </row>
    <row r="871" spans="1:12" ht="12.95" customHeight="1" x14ac:dyDescent="0.25">
      <c r="A871" s="680"/>
      <c r="B871" s="681"/>
      <c r="C871" s="168"/>
      <c r="D871" s="681" t="s">
        <v>0</v>
      </c>
      <c r="E871" s="684" t="s">
        <v>250</v>
      </c>
      <c r="F871" s="685"/>
      <c r="G871" s="169">
        <v>200000</v>
      </c>
      <c r="H871" s="169">
        <v>200000</v>
      </c>
      <c r="I871" s="170">
        <v>98736</v>
      </c>
      <c r="J871" s="171">
        <v>49.37</v>
      </c>
      <c r="K871" s="172">
        <f t="shared" si="29"/>
        <v>3.4947728532076089E-2</v>
      </c>
      <c r="L871" s="170">
        <f t="shared" si="30"/>
        <v>-1264</v>
      </c>
    </row>
    <row r="872" spans="1:12" ht="44.25" customHeight="1" x14ac:dyDescent="0.25">
      <c r="A872" s="680"/>
      <c r="B872" s="689"/>
      <c r="C872" s="168"/>
      <c r="D872" s="681"/>
      <c r="E872" s="684" t="s">
        <v>394</v>
      </c>
      <c r="F872" s="685"/>
      <c r="G872" s="169">
        <v>36957688</v>
      </c>
      <c r="H872" s="169">
        <v>36952788</v>
      </c>
      <c r="I872" s="170">
        <v>7180855</v>
      </c>
      <c r="J872" s="171">
        <v>19.43</v>
      </c>
      <c r="K872" s="172">
        <f t="shared" si="29"/>
        <v>2.5416724514685751</v>
      </c>
      <c r="L872" s="170">
        <f t="shared" si="30"/>
        <v>-11295539</v>
      </c>
    </row>
    <row r="873" spans="1:12" ht="12.95" customHeight="1" x14ac:dyDescent="0.25">
      <c r="A873" s="680"/>
      <c r="B873" s="686" t="s">
        <v>395</v>
      </c>
      <c r="C873" s="687"/>
      <c r="D873" s="687"/>
      <c r="E873" s="687"/>
      <c r="F873" s="687"/>
      <c r="G873" s="159">
        <v>150000</v>
      </c>
      <c r="H873" s="159">
        <v>150000</v>
      </c>
      <c r="I873" s="160">
        <v>0</v>
      </c>
      <c r="J873" s="161">
        <v>0</v>
      </c>
      <c r="K873" s="162">
        <f t="shared" si="29"/>
        <v>0</v>
      </c>
      <c r="L873" s="160">
        <f t="shared" si="30"/>
        <v>-75000</v>
      </c>
    </row>
    <row r="874" spans="1:12" s="175" customFormat="1" ht="12.95" customHeight="1" x14ac:dyDescent="0.25">
      <c r="A874" s="680"/>
      <c r="B874" s="688" t="s">
        <v>0</v>
      </c>
      <c r="C874" s="174"/>
      <c r="D874" s="690" t="s">
        <v>247</v>
      </c>
      <c r="E874" s="691"/>
      <c r="F874" s="691"/>
      <c r="G874" s="164">
        <v>150000</v>
      </c>
      <c r="H874" s="164">
        <v>150000</v>
      </c>
      <c r="I874" s="165">
        <v>0</v>
      </c>
      <c r="J874" s="166">
        <v>0</v>
      </c>
      <c r="K874" s="167">
        <f t="shared" si="29"/>
        <v>0</v>
      </c>
      <c r="L874" s="165">
        <f t="shared" si="30"/>
        <v>-75000</v>
      </c>
    </row>
    <row r="875" spans="1:12" ht="46.5" customHeight="1" x14ac:dyDescent="0.25">
      <c r="A875" s="680"/>
      <c r="B875" s="689"/>
      <c r="C875" s="168"/>
      <c r="D875" s="168" t="s">
        <v>0</v>
      </c>
      <c r="E875" s="684" t="s">
        <v>394</v>
      </c>
      <c r="F875" s="685"/>
      <c r="G875" s="169">
        <v>150000</v>
      </c>
      <c r="H875" s="169">
        <v>150000</v>
      </c>
      <c r="I875" s="170">
        <v>0</v>
      </c>
      <c r="J875" s="171">
        <v>0</v>
      </c>
      <c r="K875" s="172">
        <f t="shared" si="29"/>
        <v>0</v>
      </c>
      <c r="L875" s="170">
        <f t="shared" si="30"/>
        <v>-75000</v>
      </c>
    </row>
    <row r="876" spans="1:12" ht="12.95" customHeight="1" x14ac:dyDescent="0.25">
      <c r="A876" s="680"/>
      <c r="B876" s="686" t="s">
        <v>396</v>
      </c>
      <c r="C876" s="687"/>
      <c r="D876" s="687"/>
      <c r="E876" s="687"/>
      <c r="F876" s="687"/>
      <c r="G876" s="159">
        <v>210000</v>
      </c>
      <c r="H876" s="159">
        <v>210000</v>
      </c>
      <c r="I876" s="160">
        <v>0</v>
      </c>
      <c r="J876" s="161">
        <v>0</v>
      </c>
      <c r="K876" s="162">
        <f t="shared" si="29"/>
        <v>0</v>
      </c>
      <c r="L876" s="160">
        <f t="shared" si="30"/>
        <v>-105000</v>
      </c>
    </row>
    <row r="877" spans="1:12" s="175" customFormat="1" ht="12.95" customHeight="1" x14ac:dyDescent="0.25">
      <c r="A877" s="680"/>
      <c r="B877" s="688" t="s">
        <v>0</v>
      </c>
      <c r="C877" s="174"/>
      <c r="D877" s="690" t="s">
        <v>247</v>
      </c>
      <c r="E877" s="691"/>
      <c r="F877" s="691"/>
      <c r="G877" s="164">
        <v>210000</v>
      </c>
      <c r="H877" s="164">
        <v>210000</v>
      </c>
      <c r="I877" s="165">
        <v>0</v>
      </c>
      <c r="J877" s="166">
        <v>0</v>
      </c>
      <c r="K877" s="167">
        <f t="shared" si="29"/>
        <v>0</v>
      </c>
      <c r="L877" s="165">
        <f t="shared" si="30"/>
        <v>-105000</v>
      </c>
    </row>
    <row r="878" spans="1:12" ht="42.75" customHeight="1" x14ac:dyDescent="0.25">
      <c r="A878" s="680"/>
      <c r="B878" s="689"/>
      <c r="C878" s="168"/>
      <c r="D878" s="168" t="s">
        <v>0</v>
      </c>
      <c r="E878" s="684" t="s">
        <v>394</v>
      </c>
      <c r="F878" s="685"/>
      <c r="G878" s="169">
        <v>210000</v>
      </c>
      <c r="H878" s="169">
        <v>210000</v>
      </c>
      <c r="I878" s="170">
        <v>0</v>
      </c>
      <c r="J878" s="171">
        <v>0</v>
      </c>
      <c r="K878" s="172">
        <f t="shared" si="29"/>
        <v>0</v>
      </c>
      <c r="L878" s="170">
        <f t="shared" si="30"/>
        <v>-105000</v>
      </c>
    </row>
    <row r="879" spans="1:12" ht="12.95" customHeight="1" x14ac:dyDescent="0.25">
      <c r="A879" s="680"/>
      <c r="B879" s="686" t="s">
        <v>172</v>
      </c>
      <c r="C879" s="687"/>
      <c r="D879" s="687"/>
      <c r="E879" s="687"/>
      <c r="F879" s="687"/>
      <c r="G879" s="159">
        <v>0</v>
      </c>
      <c r="H879" s="159">
        <v>197</v>
      </c>
      <c r="I879" s="160">
        <v>197</v>
      </c>
      <c r="J879" s="161">
        <v>99.8</v>
      </c>
      <c r="K879" s="162">
        <f t="shared" si="29"/>
        <v>6.9728392084133343E-5</v>
      </c>
      <c r="L879" s="160">
        <f t="shared" si="30"/>
        <v>98.5</v>
      </c>
    </row>
    <row r="880" spans="1:12" s="175" customFormat="1" ht="12.95" customHeight="1" x14ac:dyDescent="0.25">
      <c r="A880" s="680"/>
      <c r="B880" s="688" t="s">
        <v>0</v>
      </c>
      <c r="C880" s="174"/>
      <c r="D880" s="690" t="s">
        <v>220</v>
      </c>
      <c r="E880" s="691"/>
      <c r="F880" s="691"/>
      <c r="G880" s="164">
        <v>0</v>
      </c>
      <c r="H880" s="164">
        <v>197</v>
      </c>
      <c r="I880" s="165">
        <v>197</v>
      </c>
      <c r="J880" s="166">
        <v>99.8</v>
      </c>
      <c r="K880" s="167">
        <f t="shared" si="29"/>
        <v>6.9728392084133343E-5</v>
      </c>
      <c r="L880" s="165">
        <f t="shared" si="30"/>
        <v>98.5</v>
      </c>
    </row>
    <row r="881" spans="1:12" ht="31.5" customHeight="1" x14ac:dyDescent="0.25">
      <c r="A881" s="680"/>
      <c r="B881" s="681"/>
      <c r="C881" s="168"/>
      <c r="D881" s="681" t="s">
        <v>0</v>
      </c>
      <c r="E881" s="684" t="s">
        <v>397</v>
      </c>
      <c r="F881" s="685"/>
      <c r="G881" s="169">
        <v>0</v>
      </c>
      <c r="H881" s="169">
        <v>117</v>
      </c>
      <c r="I881" s="170">
        <v>117</v>
      </c>
      <c r="J881" s="171">
        <v>99.66</v>
      </c>
      <c r="K881" s="172">
        <f t="shared" si="29"/>
        <v>4.1412293775855844E-5</v>
      </c>
      <c r="L881" s="170">
        <f t="shared" si="30"/>
        <v>58.5</v>
      </c>
    </row>
    <row r="882" spans="1:12" ht="12.95" customHeight="1" x14ac:dyDescent="0.25">
      <c r="A882" s="680"/>
      <c r="B882" s="681"/>
      <c r="C882" s="168"/>
      <c r="D882" s="681"/>
      <c r="E882" s="684" t="s">
        <v>227</v>
      </c>
      <c r="F882" s="685"/>
      <c r="G882" s="169">
        <v>0</v>
      </c>
      <c r="H882" s="169">
        <v>0</v>
      </c>
      <c r="I882" s="170">
        <v>0</v>
      </c>
      <c r="J882" s="171">
        <v>0</v>
      </c>
      <c r="K882" s="172">
        <f t="shared" si="29"/>
        <v>0</v>
      </c>
      <c r="L882" s="170">
        <f t="shared" si="30"/>
        <v>0</v>
      </c>
    </row>
    <row r="883" spans="1:12" ht="12.95" customHeight="1" x14ac:dyDescent="0.25">
      <c r="A883" s="680"/>
      <c r="B883" s="689"/>
      <c r="C883" s="168"/>
      <c r="D883" s="681"/>
      <c r="E883" s="684" t="s">
        <v>245</v>
      </c>
      <c r="F883" s="685"/>
      <c r="G883" s="169">
        <v>0</v>
      </c>
      <c r="H883" s="169">
        <v>80</v>
      </c>
      <c r="I883" s="170">
        <v>80</v>
      </c>
      <c r="J883" s="171">
        <v>100</v>
      </c>
      <c r="K883" s="172">
        <f t="shared" si="29"/>
        <v>2.8316098308277498E-5</v>
      </c>
      <c r="L883" s="170">
        <f t="shared" si="30"/>
        <v>40</v>
      </c>
    </row>
    <row r="884" spans="1:12" ht="12.95" customHeight="1" x14ac:dyDescent="0.25">
      <c r="A884" s="680"/>
      <c r="B884" s="686" t="s">
        <v>173</v>
      </c>
      <c r="C884" s="687"/>
      <c r="D884" s="687"/>
      <c r="E884" s="687"/>
      <c r="F884" s="687"/>
      <c r="G884" s="159">
        <v>0</v>
      </c>
      <c r="H884" s="159">
        <v>75000</v>
      </c>
      <c r="I884" s="160">
        <v>0</v>
      </c>
      <c r="J884" s="161">
        <v>0</v>
      </c>
      <c r="K884" s="162">
        <f t="shared" si="29"/>
        <v>0</v>
      </c>
      <c r="L884" s="160">
        <f t="shared" si="30"/>
        <v>-37500</v>
      </c>
    </row>
    <row r="885" spans="1:12" s="175" customFormat="1" ht="12.95" customHeight="1" x14ac:dyDescent="0.25">
      <c r="A885" s="680"/>
      <c r="B885" s="688" t="s">
        <v>0</v>
      </c>
      <c r="C885" s="174"/>
      <c r="D885" s="690" t="s">
        <v>247</v>
      </c>
      <c r="E885" s="691"/>
      <c r="F885" s="691"/>
      <c r="G885" s="164">
        <v>0</v>
      </c>
      <c r="H885" s="164">
        <v>75000</v>
      </c>
      <c r="I885" s="165">
        <v>0</v>
      </c>
      <c r="J885" s="166">
        <v>0</v>
      </c>
      <c r="K885" s="167">
        <f t="shared" si="29"/>
        <v>0</v>
      </c>
      <c r="L885" s="165">
        <f t="shared" si="30"/>
        <v>-37500</v>
      </c>
    </row>
    <row r="886" spans="1:12" ht="42" customHeight="1" x14ac:dyDescent="0.25">
      <c r="A886" s="680"/>
      <c r="B886" s="689"/>
      <c r="C886" s="168"/>
      <c r="D886" s="168" t="s">
        <v>0</v>
      </c>
      <c r="E886" s="684" t="s">
        <v>394</v>
      </c>
      <c r="F886" s="685"/>
      <c r="G886" s="169">
        <v>0</v>
      </c>
      <c r="H886" s="169">
        <v>75000</v>
      </c>
      <c r="I886" s="170">
        <v>0</v>
      </c>
      <c r="J886" s="171">
        <v>0</v>
      </c>
      <c r="K886" s="172">
        <f t="shared" si="29"/>
        <v>0</v>
      </c>
      <c r="L886" s="170">
        <f t="shared" si="30"/>
        <v>-37500</v>
      </c>
    </row>
    <row r="887" spans="1:12" ht="12.95" customHeight="1" x14ac:dyDescent="0.25">
      <c r="A887" s="680"/>
      <c r="B887" s="686" t="s">
        <v>398</v>
      </c>
      <c r="C887" s="687"/>
      <c r="D887" s="687"/>
      <c r="E887" s="687"/>
      <c r="F887" s="687"/>
      <c r="G887" s="159">
        <v>5500000</v>
      </c>
      <c r="H887" s="159">
        <v>5500000</v>
      </c>
      <c r="I887" s="160">
        <v>2375496</v>
      </c>
      <c r="J887" s="161">
        <v>43.19</v>
      </c>
      <c r="K887" s="162">
        <f t="shared" si="29"/>
        <v>0.84080972833649958</v>
      </c>
      <c r="L887" s="160">
        <f t="shared" si="30"/>
        <v>-374504</v>
      </c>
    </row>
    <row r="888" spans="1:12" s="175" customFormat="1" ht="12.95" customHeight="1" x14ac:dyDescent="0.25">
      <c r="A888" s="680"/>
      <c r="B888" s="688" t="s">
        <v>0</v>
      </c>
      <c r="C888" s="174"/>
      <c r="D888" s="690" t="s">
        <v>220</v>
      </c>
      <c r="E888" s="691"/>
      <c r="F888" s="691"/>
      <c r="G888" s="164">
        <v>5500000</v>
      </c>
      <c r="H888" s="164">
        <v>5500000</v>
      </c>
      <c r="I888" s="165">
        <v>2375496</v>
      </c>
      <c r="J888" s="166">
        <v>43.19</v>
      </c>
      <c r="K888" s="167">
        <f t="shared" si="29"/>
        <v>0.84080972833649958</v>
      </c>
      <c r="L888" s="165">
        <f t="shared" si="30"/>
        <v>-374504</v>
      </c>
    </row>
    <row r="889" spans="1:12" ht="15.75" customHeight="1" x14ac:dyDescent="0.25">
      <c r="A889" s="680"/>
      <c r="B889" s="689"/>
      <c r="C889" s="168"/>
      <c r="D889" s="168" t="s">
        <v>0</v>
      </c>
      <c r="E889" s="684" t="s">
        <v>231</v>
      </c>
      <c r="F889" s="685"/>
      <c r="G889" s="169">
        <v>5500000</v>
      </c>
      <c r="H889" s="169">
        <v>5500000</v>
      </c>
      <c r="I889" s="170">
        <v>2375496</v>
      </c>
      <c r="J889" s="171">
        <v>43.19</v>
      </c>
      <c r="K889" s="172">
        <f t="shared" si="29"/>
        <v>0.84080972833649958</v>
      </c>
      <c r="L889" s="170">
        <f t="shared" si="30"/>
        <v>-374504</v>
      </c>
    </row>
    <row r="890" spans="1:12" ht="12.95" customHeight="1" x14ac:dyDescent="0.25">
      <c r="A890" s="680"/>
      <c r="B890" s="686" t="s">
        <v>399</v>
      </c>
      <c r="C890" s="687"/>
      <c r="D890" s="687"/>
      <c r="E890" s="687"/>
      <c r="F890" s="687"/>
      <c r="G890" s="159">
        <v>700000</v>
      </c>
      <c r="H890" s="159">
        <v>700000</v>
      </c>
      <c r="I890" s="160">
        <v>16000</v>
      </c>
      <c r="J890" s="161">
        <v>2.29</v>
      </c>
      <c r="K890" s="162">
        <f t="shared" si="29"/>
        <v>5.6632196616555001E-3</v>
      </c>
      <c r="L890" s="160">
        <f t="shared" si="30"/>
        <v>-334000</v>
      </c>
    </row>
    <row r="891" spans="1:12" s="175" customFormat="1" ht="16.5" customHeight="1" x14ac:dyDescent="0.25">
      <c r="A891" s="680"/>
      <c r="B891" s="688" t="s">
        <v>0</v>
      </c>
      <c r="C891" s="174"/>
      <c r="D891" s="690" t="s">
        <v>220</v>
      </c>
      <c r="E891" s="691"/>
      <c r="F891" s="691"/>
      <c r="G891" s="164">
        <v>700000</v>
      </c>
      <c r="H891" s="164">
        <v>700000</v>
      </c>
      <c r="I891" s="165">
        <v>16000</v>
      </c>
      <c r="J891" s="166">
        <v>2.29</v>
      </c>
      <c r="K891" s="167">
        <f t="shared" si="29"/>
        <v>5.6632196616555001E-3</v>
      </c>
      <c r="L891" s="165">
        <f t="shared" si="30"/>
        <v>-334000</v>
      </c>
    </row>
    <row r="892" spans="1:12" ht="41.25" customHeight="1" x14ac:dyDescent="0.25">
      <c r="A892" s="680"/>
      <c r="B892" s="681"/>
      <c r="C892" s="168"/>
      <c r="D892" s="681" t="s">
        <v>0</v>
      </c>
      <c r="E892" s="684" t="s">
        <v>294</v>
      </c>
      <c r="F892" s="685"/>
      <c r="G892" s="169">
        <v>200000</v>
      </c>
      <c r="H892" s="169">
        <v>40000</v>
      </c>
      <c r="I892" s="170">
        <v>16000</v>
      </c>
      <c r="J892" s="171">
        <v>40</v>
      </c>
      <c r="K892" s="172">
        <f t="shared" si="29"/>
        <v>5.6632196616555001E-3</v>
      </c>
      <c r="L892" s="170">
        <f t="shared" si="30"/>
        <v>-4000</v>
      </c>
    </row>
    <row r="893" spans="1:12" ht="28.5" customHeight="1" x14ac:dyDescent="0.25">
      <c r="A893" s="680"/>
      <c r="B893" s="681"/>
      <c r="C893" s="168"/>
      <c r="D893" s="681"/>
      <c r="E893" s="684" t="s">
        <v>400</v>
      </c>
      <c r="F893" s="685"/>
      <c r="G893" s="169">
        <v>500000</v>
      </c>
      <c r="H893" s="169">
        <v>660000</v>
      </c>
      <c r="I893" s="170">
        <v>0</v>
      </c>
      <c r="J893" s="171">
        <v>0</v>
      </c>
      <c r="K893" s="172">
        <f t="shared" si="29"/>
        <v>0</v>
      </c>
      <c r="L893" s="170">
        <f t="shared" si="30"/>
        <v>-330000</v>
      </c>
    </row>
    <row r="894" spans="1:12" ht="12.95" customHeight="1" x14ac:dyDescent="0.25">
      <c r="A894" s="680" t="s">
        <v>0</v>
      </c>
      <c r="B894" s="686" t="s">
        <v>401</v>
      </c>
      <c r="C894" s="687"/>
      <c r="D894" s="687"/>
      <c r="E894" s="687"/>
      <c r="F894" s="687"/>
      <c r="G894" s="159">
        <v>50000</v>
      </c>
      <c r="H894" s="159">
        <v>54900</v>
      </c>
      <c r="I894" s="160">
        <v>0</v>
      </c>
      <c r="J894" s="161">
        <v>0</v>
      </c>
      <c r="K894" s="162">
        <f t="shared" si="29"/>
        <v>0</v>
      </c>
      <c r="L894" s="160">
        <f t="shared" si="30"/>
        <v>-27450</v>
      </c>
    </row>
    <row r="895" spans="1:12" s="175" customFormat="1" ht="12.95" customHeight="1" x14ac:dyDescent="0.25">
      <c r="A895" s="680"/>
      <c r="B895" s="688" t="s">
        <v>0</v>
      </c>
      <c r="C895" s="174"/>
      <c r="D895" s="690" t="s">
        <v>220</v>
      </c>
      <c r="E895" s="691"/>
      <c r="F895" s="691"/>
      <c r="G895" s="164">
        <v>50000</v>
      </c>
      <c r="H895" s="164">
        <v>50000</v>
      </c>
      <c r="I895" s="165">
        <v>0</v>
      </c>
      <c r="J895" s="166">
        <v>0</v>
      </c>
      <c r="K895" s="167">
        <f t="shared" si="29"/>
        <v>0</v>
      </c>
      <c r="L895" s="165">
        <f t="shared" si="30"/>
        <v>-25000</v>
      </c>
    </row>
    <row r="896" spans="1:12" ht="28.5" customHeight="1" x14ac:dyDescent="0.25">
      <c r="A896" s="680"/>
      <c r="B896" s="681"/>
      <c r="C896" s="168"/>
      <c r="D896" s="168" t="s">
        <v>0</v>
      </c>
      <c r="E896" s="684" t="s">
        <v>400</v>
      </c>
      <c r="F896" s="685"/>
      <c r="G896" s="169">
        <v>50000</v>
      </c>
      <c r="H896" s="169">
        <v>50000</v>
      </c>
      <c r="I896" s="170">
        <v>0</v>
      </c>
      <c r="J896" s="171">
        <v>0</v>
      </c>
      <c r="K896" s="172">
        <f t="shared" si="29"/>
        <v>0</v>
      </c>
      <c r="L896" s="170">
        <f t="shared" si="30"/>
        <v>-25000</v>
      </c>
    </row>
    <row r="897" spans="1:12" s="175" customFormat="1" ht="12.95" customHeight="1" x14ac:dyDescent="0.25">
      <c r="A897" s="680"/>
      <c r="B897" s="681"/>
      <c r="C897" s="176"/>
      <c r="D897" s="690" t="s">
        <v>247</v>
      </c>
      <c r="E897" s="691"/>
      <c r="F897" s="691"/>
      <c r="G897" s="164">
        <v>0</v>
      </c>
      <c r="H897" s="164">
        <v>4900</v>
      </c>
      <c r="I897" s="165">
        <v>0</v>
      </c>
      <c r="J897" s="166">
        <v>0</v>
      </c>
      <c r="K897" s="167">
        <f t="shared" si="29"/>
        <v>0</v>
      </c>
      <c r="L897" s="165">
        <f t="shared" si="30"/>
        <v>-2450</v>
      </c>
    </row>
    <row r="898" spans="1:12" ht="39" customHeight="1" x14ac:dyDescent="0.25">
      <c r="A898" s="680"/>
      <c r="B898" s="689"/>
      <c r="C898" s="168"/>
      <c r="D898" s="168" t="s">
        <v>0</v>
      </c>
      <c r="E898" s="684" t="s">
        <v>394</v>
      </c>
      <c r="F898" s="685"/>
      <c r="G898" s="169">
        <v>0</v>
      </c>
      <c r="H898" s="169">
        <v>4900</v>
      </c>
      <c r="I898" s="170">
        <v>0</v>
      </c>
      <c r="J898" s="171">
        <v>0</v>
      </c>
      <c r="K898" s="172">
        <f t="shared" si="29"/>
        <v>0</v>
      </c>
      <c r="L898" s="170">
        <f t="shared" si="30"/>
        <v>-2450</v>
      </c>
    </row>
    <row r="899" spans="1:12" ht="12.95" customHeight="1" x14ac:dyDescent="0.25">
      <c r="A899" s="680"/>
      <c r="B899" s="686" t="s">
        <v>402</v>
      </c>
      <c r="C899" s="687"/>
      <c r="D899" s="687"/>
      <c r="E899" s="687"/>
      <c r="F899" s="687"/>
      <c r="G899" s="159">
        <v>30000</v>
      </c>
      <c r="H899" s="159">
        <v>80000</v>
      </c>
      <c r="I899" s="160">
        <v>5670</v>
      </c>
      <c r="J899" s="161">
        <v>7.09</v>
      </c>
      <c r="K899" s="162">
        <f t="shared" si="29"/>
        <v>2.0069034675991677E-3</v>
      </c>
      <c r="L899" s="160">
        <f t="shared" si="30"/>
        <v>-34330</v>
      </c>
    </row>
    <row r="900" spans="1:12" ht="12.95" customHeight="1" x14ac:dyDescent="0.25">
      <c r="A900" s="680"/>
      <c r="B900" s="688" t="s">
        <v>0</v>
      </c>
      <c r="C900" s="163"/>
      <c r="D900" s="699" t="s">
        <v>220</v>
      </c>
      <c r="E900" s="700"/>
      <c r="F900" s="700"/>
      <c r="G900" s="178">
        <v>30000</v>
      </c>
      <c r="H900" s="178">
        <v>80000</v>
      </c>
      <c r="I900" s="179">
        <v>5670</v>
      </c>
      <c r="J900" s="180">
        <v>7.09</v>
      </c>
      <c r="K900" s="181">
        <f t="shared" si="29"/>
        <v>2.0069034675991677E-3</v>
      </c>
      <c r="L900" s="179">
        <f t="shared" si="30"/>
        <v>-34330</v>
      </c>
    </row>
    <row r="901" spans="1:12" ht="12.95" customHeight="1" x14ac:dyDescent="0.25">
      <c r="A901" s="680"/>
      <c r="B901" s="681"/>
      <c r="C901" s="168"/>
      <c r="D901" s="681" t="s">
        <v>0</v>
      </c>
      <c r="E901" s="684" t="s">
        <v>227</v>
      </c>
      <c r="F901" s="685"/>
      <c r="G901" s="169">
        <v>5000</v>
      </c>
      <c r="H901" s="169">
        <v>5000</v>
      </c>
      <c r="I901" s="170">
        <v>0</v>
      </c>
      <c r="J901" s="171">
        <v>0</v>
      </c>
      <c r="K901" s="172">
        <f t="shared" si="29"/>
        <v>0</v>
      </c>
      <c r="L901" s="170">
        <f t="shared" si="30"/>
        <v>-2500</v>
      </c>
    </row>
    <row r="902" spans="1:12" ht="12.95" customHeight="1" x14ac:dyDescent="0.25">
      <c r="A902" s="680"/>
      <c r="B902" s="689"/>
      <c r="C902" s="168"/>
      <c r="D902" s="681"/>
      <c r="E902" s="684" t="s">
        <v>232</v>
      </c>
      <c r="F902" s="685"/>
      <c r="G902" s="169">
        <v>25000</v>
      </c>
      <c r="H902" s="169">
        <v>75000</v>
      </c>
      <c r="I902" s="170">
        <v>5670</v>
      </c>
      <c r="J902" s="171">
        <v>7.56</v>
      </c>
      <c r="K902" s="172">
        <f t="shared" si="29"/>
        <v>2.0069034675991677E-3</v>
      </c>
      <c r="L902" s="170">
        <f t="shared" si="30"/>
        <v>-31830</v>
      </c>
    </row>
    <row r="903" spans="1:12" ht="12.95" customHeight="1" x14ac:dyDescent="0.25">
      <c r="A903" s="680"/>
      <c r="B903" s="686" t="s">
        <v>403</v>
      </c>
      <c r="C903" s="687"/>
      <c r="D903" s="687"/>
      <c r="E903" s="687"/>
      <c r="F903" s="687"/>
      <c r="G903" s="159">
        <v>987000</v>
      </c>
      <c r="H903" s="159">
        <v>937000</v>
      </c>
      <c r="I903" s="160">
        <v>565780</v>
      </c>
      <c r="J903" s="161">
        <v>60.38</v>
      </c>
      <c r="K903" s="162">
        <f t="shared" si="29"/>
        <v>0.20025852626071552</v>
      </c>
      <c r="L903" s="160">
        <f t="shared" si="30"/>
        <v>97280</v>
      </c>
    </row>
    <row r="904" spans="1:12" s="175" customFormat="1" ht="12.95" customHeight="1" x14ac:dyDescent="0.25">
      <c r="A904" s="680"/>
      <c r="B904" s="688" t="s">
        <v>0</v>
      </c>
      <c r="C904" s="174"/>
      <c r="D904" s="690" t="s">
        <v>220</v>
      </c>
      <c r="E904" s="691"/>
      <c r="F904" s="691"/>
      <c r="G904" s="164">
        <v>887000</v>
      </c>
      <c r="H904" s="164">
        <v>837000</v>
      </c>
      <c r="I904" s="165">
        <v>505180</v>
      </c>
      <c r="J904" s="166">
        <v>60.36</v>
      </c>
      <c r="K904" s="167">
        <f t="shared" si="29"/>
        <v>0.17880908179219535</v>
      </c>
      <c r="L904" s="165">
        <f t="shared" si="30"/>
        <v>86680</v>
      </c>
    </row>
    <row r="905" spans="1:12" ht="41.25" customHeight="1" x14ac:dyDescent="0.25">
      <c r="A905" s="680"/>
      <c r="B905" s="681"/>
      <c r="C905" s="168"/>
      <c r="D905" s="681" t="s">
        <v>0</v>
      </c>
      <c r="E905" s="684" t="s">
        <v>294</v>
      </c>
      <c r="F905" s="685"/>
      <c r="G905" s="169">
        <v>400000</v>
      </c>
      <c r="H905" s="169">
        <v>400000</v>
      </c>
      <c r="I905" s="170">
        <v>400000</v>
      </c>
      <c r="J905" s="171">
        <v>100</v>
      </c>
      <c r="K905" s="172">
        <f t="shared" si="29"/>
        <v>0.14158049154138749</v>
      </c>
      <c r="L905" s="170">
        <f t="shared" si="30"/>
        <v>200000</v>
      </c>
    </row>
    <row r="906" spans="1:12" ht="30" customHeight="1" x14ac:dyDescent="0.25">
      <c r="A906" s="680"/>
      <c r="B906" s="681"/>
      <c r="C906" s="168"/>
      <c r="D906" s="681"/>
      <c r="E906" s="684" t="s">
        <v>400</v>
      </c>
      <c r="F906" s="685"/>
      <c r="G906" s="169">
        <v>100000</v>
      </c>
      <c r="H906" s="169">
        <v>96000</v>
      </c>
      <c r="I906" s="170">
        <v>73950</v>
      </c>
      <c r="J906" s="171">
        <v>77.03</v>
      </c>
      <c r="K906" s="172">
        <f t="shared" si="29"/>
        <v>2.6174693373714013E-2</v>
      </c>
      <c r="L906" s="170">
        <f t="shared" si="30"/>
        <v>25950</v>
      </c>
    </row>
    <row r="907" spans="1:12" ht="12.95" customHeight="1" x14ac:dyDescent="0.25">
      <c r="A907" s="680"/>
      <c r="B907" s="681"/>
      <c r="C907" s="168"/>
      <c r="D907" s="681"/>
      <c r="E907" s="684" t="s">
        <v>227</v>
      </c>
      <c r="F907" s="685"/>
      <c r="G907" s="169">
        <v>15000</v>
      </c>
      <c r="H907" s="169">
        <v>15000</v>
      </c>
      <c r="I907" s="170">
        <v>0</v>
      </c>
      <c r="J907" s="171">
        <v>0</v>
      </c>
      <c r="K907" s="172">
        <f t="shared" si="29"/>
        <v>0</v>
      </c>
      <c r="L907" s="170">
        <f t="shared" si="30"/>
        <v>-7500</v>
      </c>
    </row>
    <row r="908" spans="1:12" ht="12.95" customHeight="1" x14ac:dyDescent="0.25">
      <c r="A908" s="680"/>
      <c r="B908" s="681"/>
      <c r="C908" s="168"/>
      <c r="D908" s="681"/>
      <c r="E908" s="684" t="s">
        <v>232</v>
      </c>
      <c r="F908" s="685"/>
      <c r="G908" s="169">
        <v>372000</v>
      </c>
      <c r="H908" s="169">
        <v>322000</v>
      </c>
      <c r="I908" s="170">
        <v>31230</v>
      </c>
      <c r="J908" s="171">
        <v>9.6999999999999993</v>
      </c>
      <c r="K908" s="172">
        <f t="shared" si="29"/>
        <v>1.1053896877093829E-2</v>
      </c>
      <c r="L908" s="170">
        <f t="shared" si="30"/>
        <v>-129770</v>
      </c>
    </row>
    <row r="909" spans="1:12" ht="12.95" customHeight="1" x14ac:dyDescent="0.25">
      <c r="A909" s="680"/>
      <c r="B909" s="681"/>
      <c r="C909" s="168"/>
      <c r="D909" s="681"/>
      <c r="E909" s="684" t="s">
        <v>238</v>
      </c>
      <c r="F909" s="685"/>
      <c r="G909" s="169">
        <v>0</v>
      </c>
      <c r="H909" s="169">
        <v>4000</v>
      </c>
      <c r="I909" s="170">
        <v>0</v>
      </c>
      <c r="J909" s="171">
        <v>0</v>
      </c>
      <c r="K909" s="172">
        <f t="shared" si="29"/>
        <v>0</v>
      </c>
      <c r="L909" s="170">
        <f t="shared" si="30"/>
        <v>-2000</v>
      </c>
    </row>
    <row r="910" spans="1:12" s="182" customFormat="1" ht="12.95" customHeight="1" x14ac:dyDescent="0.25">
      <c r="A910" s="680"/>
      <c r="B910" s="681"/>
      <c r="C910" s="168"/>
      <c r="D910" s="699" t="s">
        <v>247</v>
      </c>
      <c r="E910" s="700"/>
      <c r="F910" s="700"/>
      <c r="G910" s="178">
        <v>100000</v>
      </c>
      <c r="H910" s="178">
        <v>100000</v>
      </c>
      <c r="I910" s="179">
        <v>60600</v>
      </c>
      <c r="J910" s="180">
        <v>60.6</v>
      </c>
      <c r="K910" s="181">
        <f t="shared" si="29"/>
        <v>2.1449444468520203E-2</v>
      </c>
      <c r="L910" s="179">
        <f t="shared" si="30"/>
        <v>10600</v>
      </c>
    </row>
    <row r="911" spans="1:12" ht="39.75" customHeight="1" x14ac:dyDescent="0.25">
      <c r="A911" s="680"/>
      <c r="B911" s="689"/>
      <c r="C911" s="168"/>
      <c r="D911" s="168" t="s">
        <v>0</v>
      </c>
      <c r="E911" s="684" t="s">
        <v>287</v>
      </c>
      <c r="F911" s="685"/>
      <c r="G911" s="169">
        <v>100000</v>
      </c>
      <c r="H911" s="169">
        <v>100000</v>
      </c>
      <c r="I911" s="170">
        <v>60600</v>
      </c>
      <c r="J911" s="171">
        <v>60.6</v>
      </c>
      <c r="K911" s="172">
        <f t="shared" si="29"/>
        <v>2.1449444468520203E-2</v>
      </c>
      <c r="L911" s="170">
        <f t="shared" si="30"/>
        <v>10600</v>
      </c>
    </row>
    <row r="912" spans="1:12" ht="12.95" customHeight="1" x14ac:dyDescent="0.25">
      <c r="A912" s="680"/>
      <c r="B912" s="686" t="s">
        <v>404</v>
      </c>
      <c r="C912" s="687"/>
      <c r="D912" s="687"/>
      <c r="E912" s="687"/>
      <c r="F912" s="687"/>
      <c r="G912" s="159">
        <v>14129</v>
      </c>
      <c r="H912" s="159">
        <v>18254</v>
      </c>
      <c r="I912" s="160">
        <v>8752</v>
      </c>
      <c r="J912" s="161">
        <v>47.94</v>
      </c>
      <c r="K912" s="162">
        <f t="shared" si="29"/>
        <v>3.0977811549255585E-3</v>
      </c>
      <c r="L912" s="160">
        <f t="shared" si="30"/>
        <v>-375</v>
      </c>
    </row>
    <row r="913" spans="1:12" s="175" customFormat="1" ht="12.95" customHeight="1" x14ac:dyDescent="0.25">
      <c r="A913" s="680"/>
      <c r="B913" s="688" t="s">
        <v>0</v>
      </c>
      <c r="C913" s="174"/>
      <c r="D913" s="690" t="s">
        <v>220</v>
      </c>
      <c r="E913" s="691"/>
      <c r="F913" s="691"/>
      <c r="G913" s="164">
        <v>14129</v>
      </c>
      <c r="H913" s="164">
        <v>18254</v>
      </c>
      <c r="I913" s="165">
        <v>8752</v>
      </c>
      <c r="J913" s="166">
        <v>47.94</v>
      </c>
      <c r="K913" s="167">
        <f t="shared" si="29"/>
        <v>3.0977811549255585E-3</v>
      </c>
      <c r="L913" s="165">
        <f t="shared" si="30"/>
        <v>-375</v>
      </c>
    </row>
    <row r="914" spans="1:12" ht="16.5" customHeight="1" x14ac:dyDescent="0.25">
      <c r="A914" s="680"/>
      <c r="B914" s="689"/>
      <c r="C914" s="168"/>
      <c r="D914" s="168" t="s">
        <v>0</v>
      </c>
      <c r="E914" s="684" t="s">
        <v>405</v>
      </c>
      <c r="F914" s="685"/>
      <c r="G914" s="169">
        <v>14129</v>
      </c>
      <c r="H914" s="169">
        <v>18254</v>
      </c>
      <c r="I914" s="170">
        <v>8752</v>
      </c>
      <c r="J914" s="171">
        <v>47.94</v>
      </c>
      <c r="K914" s="172">
        <f t="shared" si="29"/>
        <v>3.0977811549255585E-3</v>
      </c>
      <c r="L914" s="170">
        <f t="shared" si="30"/>
        <v>-375</v>
      </c>
    </row>
    <row r="915" spans="1:12" ht="12.95" customHeight="1" x14ac:dyDescent="0.25">
      <c r="A915" s="680"/>
      <c r="B915" s="686" t="s">
        <v>174</v>
      </c>
      <c r="C915" s="687"/>
      <c r="D915" s="687"/>
      <c r="E915" s="687"/>
      <c r="F915" s="687"/>
      <c r="G915" s="159">
        <v>147000</v>
      </c>
      <c r="H915" s="159">
        <v>2852645</v>
      </c>
      <c r="I915" s="160">
        <v>2763346</v>
      </c>
      <c r="J915" s="161">
        <v>96.87</v>
      </c>
      <c r="K915" s="162">
        <f t="shared" ref="K915:K978" si="31">I915/$I$8%</f>
        <v>0.97808971244731735</v>
      </c>
      <c r="L915" s="160">
        <f t="shared" ref="L915:L978" si="32">I915-H915/2</f>
        <v>1337023.5</v>
      </c>
    </row>
    <row r="916" spans="1:12" s="175" customFormat="1" ht="12.95" customHeight="1" x14ac:dyDescent="0.25">
      <c r="A916" s="680"/>
      <c r="B916" s="688" t="s">
        <v>0</v>
      </c>
      <c r="C916" s="174"/>
      <c r="D916" s="690" t="s">
        <v>220</v>
      </c>
      <c r="E916" s="691"/>
      <c r="F916" s="691"/>
      <c r="G916" s="164">
        <v>147000</v>
      </c>
      <c r="H916" s="164">
        <v>150920</v>
      </c>
      <c r="I916" s="165">
        <v>61622</v>
      </c>
      <c r="J916" s="166">
        <v>40.83</v>
      </c>
      <c r="K916" s="167">
        <f t="shared" si="31"/>
        <v>2.181118262440845E-2</v>
      </c>
      <c r="L916" s="165">
        <f t="shared" si="32"/>
        <v>-13838</v>
      </c>
    </row>
    <row r="917" spans="1:12" ht="12.95" customHeight="1" x14ac:dyDescent="0.25">
      <c r="A917" s="680"/>
      <c r="B917" s="681"/>
      <c r="C917" s="168"/>
      <c r="D917" s="681" t="s">
        <v>0</v>
      </c>
      <c r="E917" s="684" t="s">
        <v>256</v>
      </c>
      <c r="F917" s="685"/>
      <c r="G917" s="169">
        <v>1000</v>
      </c>
      <c r="H917" s="169">
        <v>1700</v>
      </c>
      <c r="I917" s="170">
        <v>700</v>
      </c>
      <c r="J917" s="171">
        <v>41.18</v>
      </c>
      <c r="K917" s="172">
        <f t="shared" si="31"/>
        <v>2.477658601974281E-4</v>
      </c>
      <c r="L917" s="170">
        <f t="shared" si="32"/>
        <v>-150</v>
      </c>
    </row>
    <row r="918" spans="1:12" ht="12.95" customHeight="1" x14ac:dyDescent="0.25">
      <c r="A918" s="680"/>
      <c r="B918" s="681"/>
      <c r="C918" s="168"/>
      <c r="D918" s="681"/>
      <c r="E918" s="684" t="s">
        <v>227</v>
      </c>
      <c r="F918" s="685"/>
      <c r="G918" s="169">
        <v>36000</v>
      </c>
      <c r="H918" s="169">
        <v>30720</v>
      </c>
      <c r="I918" s="170">
        <v>12800</v>
      </c>
      <c r="J918" s="171">
        <v>41.67</v>
      </c>
      <c r="K918" s="172">
        <f t="shared" si="31"/>
        <v>4.5305757293243997E-3</v>
      </c>
      <c r="L918" s="170">
        <f t="shared" si="32"/>
        <v>-2560</v>
      </c>
    </row>
    <row r="919" spans="1:12" ht="12.95" customHeight="1" x14ac:dyDescent="0.25">
      <c r="A919" s="680"/>
      <c r="B919" s="681"/>
      <c r="C919" s="168"/>
      <c r="D919" s="681"/>
      <c r="E919" s="684" t="s">
        <v>232</v>
      </c>
      <c r="F919" s="685"/>
      <c r="G919" s="169">
        <v>110000</v>
      </c>
      <c r="H919" s="169">
        <v>118500</v>
      </c>
      <c r="I919" s="170">
        <v>48122</v>
      </c>
      <c r="J919" s="171">
        <v>40.61</v>
      </c>
      <c r="K919" s="172">
        <f t="shared" si="31"/>
        <v>1.7032841034886621E-2</v>
      </c>
      <c r="L919" s="170">
        <f t="shared" si="32"/>
        <v>-11128</v>
      </c>
    </row>
    <row r="920" spans="1:12" s="175" customFormat="1" ht="12.95" customHeight="1" x14ac:dyDescent="0.25">
      <c r="A920" s="680"/>
      <c r="B920" s="681"/>
      <c r="C920" s="176"/>
      <c r="D920" s="690" t="s">
        <v>247</v>
      </c>
      <c r="E920" s="691"/>
      <c r="F920" s="691"/>
      <c r="G920" s="164">
        <v>0</v>
      </c>
      <c r="H920" s="164">
        <v>2701725</v>
      </c>
      <c r="I920" s="165">
        <v>2701724</v>
      </c>
      <c r="J920" s="166">
        <v>100</v>
      </c>
      <c r="K920" s="167">
        <f t="shared" si="31"/>
        <v>0.95627852982290895</v>
      </c>
      <c r="L920" s="165">
        <f t="shared" si="32"/>
        <v>1350861.5</v>
      </c>
    </row>
    <row r="921" spans="1:12" ht="42.75" customHeight="1" x14ac:dyDescent="0.25">
      <c r="A921" s="680"/>
      <c r="B921" s="689"/>
      <c r="C921" s="168"/>
      <c r="D921" s="168" t="s">
        <v>0</v>
      </c>
      <c r="E921" s="684" t="s">
        <v>63</v>
      </c>
      <c r="F921" s="685"/>
      <c r="G921" s="169">
        <v>0</v>
      </c>
      <c r="H921" s="169">
        <v>2701725</v>
      </c>
      <c r="I921" s="170">
        <v>2701724</v>
      </c>
      <c r="J921" s="171">
        <v>100</v>
      </c>
      <c r="K921" s="172">
        <f t="shared" si="31"/>
        <v>0.95627852982290895</v>
      </c>
      <c r="L921" s="170">
        <f t="shared" si="32"/>
        <v>1350861.5</v>
      </c>
    </row>
    <row r="922" spans="1:12" s="158" customFormat="1" ht="20.25" customHeight="1" x14ac:dyDescent="0.25">
      <c r="A922" s="692" t="s">
        <v>175</v>
      </c>
      <c r="B922" s="693"/>
      <c r="C922" s="693"/>
      <c r="D922" s="693"/>
      <c r="E922" s="693"/>
      <c r="F922" s="693"/>
      <c r="G922" s="154">
        <v>3538032</v>
      </c>
      <c r="H922" s="154">
        <v>3554231</v>
      </c>
      <c r="I922" s="155">
        <v>2422062</v>
      </c>
      <c r="J922" s="156">
        <v>68.150000000000006</v>
      </c>
      <c r="K922" s="157">
        <f t="shared" si="31"/>
        <v>0.85729182125929015</v>
      </c>
      <c r="L922" s="155">
        <f t="shared" si="32"/>
        <v>644946.5</v>
      </c>
    </row>
    <row r="923" spans="1:12" ht="12.95" customHeight="1" x14ac:dyDescent="0.25">
      <c r="A923" s="222" t="s">
        <v>0</v>
      </c>
      <c r="B923" s="686" t="s">
        <v>176</v>
      </c>
      <c r="C923" s="687"/>
      <c r="D923" s="687"/>
      <c r="E923" s="687"/>
      <c r="F923" s="687"/>
      <c r="G923" s="159">
        <v>145000</v>
      </c>
      <c r="H923" s="159">
        <v>160000</v>
      </c>
      <c r="I923" s="160">
        <v>76898</v>
      </c>
      <c r="J923" s="161">
        <v>48.06</v>
      </c>
      <c r="K923" s="162">
        <f t="shared" si="31"/>
        <v>2.7218141596374038E-2</v>
      </c>
      <c r="L923" s="160">
        <f t="shared" si="32"/>
        <v>-3102</v>
      </c>
    </row>
    <row r="924" spans="1:12" s="175" customFormat="1" ht="12.95" customHeight="1" x14ac:dyDescent="0.25">
      <c r="A924" s="173"/>
      <c r="B924" s="221" t="s">
        <v>0</v>
      </c>
      <c r="C924" s="174"/>
      <c r="D924" s="690" t="s">
        <v>220</v>
      </c>
      <c r="E924" s="691"/>
      <c r="F924" s="691"/>
      <c r="G924" s="164">
        <v>145000</v>
      </c>
      <c r="H924" s="164">
        <v>160000</v>
      </c>
      <c r="I924" s="165">
        <v>76898</v>
      </c>
      <c r="J924" s="166">
        <v>48.06</v>
      </c>
      <c r="K924" s="167">
        <f t="shared" si="31"/>
        <v>2.7218141596374038E-2</v>
      </c>
      <c r="L924" s="165">
        <f t="shared" si="32"/>
        <v>-3102</v>
      </c>
    </row>
    <row r="925" spans="1:12" ht="39" customHeight="1" x14ac:dyDescent="0.25">
      <c r="A925" s="213"/>
      <c r="B925" s="218"/>
      <c r="C925" s="200"/>
      <c r="D925" s="223" t="s">
        <v>0</v>
      </c>
      <c r="E925" s="684" t="s">
        <v>406</v>
      </c>
      <c r="F925" s="685"/>
      <c r="G925" s="169">
        <v>75000</v>
      </c>
      <c r="H925" s="169">
        <v>75000</v>
      </c>
      <c r="I925" s="170">
        <v>35000</v>
      </c>
      <c r="J925" s="171">
        <v>46.67</v>
      </c>
      <c r="K925" s="172">
        <f t="shared" si="31"/>
        <v>1.2388293009871406E-2</v>
      </c>
      <c r="L925" s="170">
        <f t="shared" si="32"/>
        <v>-2500</v>
      </c>
    </row>
    <row r="926" spans="1:12" ht="12.95" customHeight="1" x14ac:dyDescent="0.25">
      <c r="A926" s="173"/>
      <c r="B926" s="94"/>
      <c r="C926" s="168"/>
      <c r="D926" s="214"/>
      <c r="E926" s="684" t="s">
        <v>227</v>
      </c>
      <c r="F926" s="685"/>
      <c r="G926" s="169">
        <v>1000</v>
      </c>
      <c r="H926" s="169">
        <v>1000</v>
      </c>
      <c r="I926" s="170">
        <v>0</v>
      </c>
      <c r="J926" s="171">
        <v>0</v>
      </c>
      <c r="K926" s="172">
        <f t="shared" si="31"/>
        <v>0</v>
      </c>
      <c r="L926" s="170">
        <f t="shared" si="32"/>
        <v>-500</v>
      </c>
    </row>
    <row r="927" spans="1:12" ht="12.95" customHeight="1" x14ac:dyDescent="0.25">
      <c r="A927" s="173"/>
      <c r="B927" s="94"/>
      <c r="C927" s="168"/>
      <c r="D927" s="214"/>
      <c r="E927" s="684" t="s">
        <v>315</v>
      </c>
      <c r="F927" s="685"/>
      <c r="G927" s="169">
        <v>0</v>
      </c>
      <c r="H927" s="169">
        <v>2805</v>
      </c>
      <c r="I927" s="170">
        <v>2805</v>
      </c>
      <c r="J927" s="171">
        <v>100</v>
      </c>
      <c r="K927" s="172">
        <f t="shared" si="31"/>
        <v>9.928331969339798E-4</v>
      </c>
      <c r="L927" s="170">
        <f t="shared" si="32"/>
        <v>1402.5</v>
      </c>
    </row>
    <row r="928" spans="1:12" ht="12.95" customHeight="1" x14ac:dyDescent="0.25">
      <c r="A928" s="173"/>
      <c r="B928" s="94"/>
      <c r="C928" s="168"/>
      <c r="D928" s="214"/>
      <c r="E928" s="684" t="s">
        <v>232</v>
      </c>
      <c r="F928" s="685"/>
      <c r="G928" s="169">
        <v>68000</v>
      </c>
      <c r="H928" s="169">
        <v>80195</v>
      </c>
      <c r="I928" s="170">
        <v>39093</v>
      </c>
      <c r="J928" s="171">
        <v>48.75</v>
      </c>
      <c r="K928" s="172">
        <f t="shared" si="31"/>
        <v>1.3837015389568653E-2</v>
      </c>
      <c r="L928" s="170">
        <f t="shared" si="32"/>
        <v>-1004.5</v>
      </c>
    </row>
    <row r="929" spans="1:12" ht="12.95" customHeight="1" x14ac:dyDescent="0.25">
      <c r="A929" s="173"/>
      <c r="B929" s="216"/>
      <c r="C929" s="168"/>
      <c r="D929" s="217"/>
      <c r="E929" s="684" t="s">
        <v>238</v>
      </c>
      <c r="F929" s="685"/>
      <c r="G929" s="169">
        <v>1000</v>
      </c>
      <c r="H929" s="169">
        <v>1000</v>
      </c>
      <c r="I929" s="170">
        <v>0</v>
      </c>
      <c r="J929" s="171">
        <v>0</v>
      </c>
      <c r="K929" s="172">
        <f t="shared" si="31"/>
        <v>0</v>
      </c>
      <c r="L929" s="170">
        <f t="shared" si="32"/>
        <v>-500</v>
      </c>
    </row>
    <row r="930" spans="1:12" ht="24" customHeight="1" x14ac:dyDescent="0.25">
      <c r="A930" s="173"/>
      <c r="B930" s="686" t="s">
        <v>177</v>
      </c>
      <c r="C930" s="687"/>
      <c r="D930" s="687"/>
      <c r="E930" s="687"/>
      <c r="F930" s="687"/>
      <c r="G930" s="159">
        <v>768000</v>
      </c>
      <c r="H930" s="159">
        <v>769314</v>
      </c>
      <c r="I930" s="160">
        <v>558123</v>
      </c>
      <c r="J930" s="161">
        <v>72.55</v>
      </c>
      <c r="K930" s="162">
        <f t="shared" si="31"/>
        <v>0.19754832170138453</v>
      </c>
      <c r="L930" s="160">
        <f t="shared" si="32"/>
        <v>173466</v>
      </c>
    </row>
    <row r="931" spans="1:12" s="175" customFormat="1" ht="12.95" customHeight="1" x14ac:dyDescent="0.25">
      <c r="A931" s="173"/>
      <c r="B931" s="688" t="s">
        <v>0</v>
      </c>
      <c r="C931" s="174"/>
      <c r="D931" s="690" t="s">
        <v>220</v>
      </c>
      <c r="E931" s="691"/>
      <c r="F931" s="691"/>
      <c r="G931" s="164">
        <v>768000</v>
      </c>
      <c r="H931" s="164">
        <v>769314</v>
      </c>
      <c r="I931" s="165">
        <v>558123</v>
      </c>
      <c r="J931" s="166">
        <v>72.55</v>
      </c>
      <c r="K931" s="167">
        <f t="shared" si="31"/>
        <v>0.19754832170138453</v>
      </c>
      <c r="L931" s="165">
        <f t="shared" si="32"/>
        <v>173466</v>
      </c>
    </row>
    <row r="932" spans="1:12" ht="42" customHeight="1" x14ac:dyDescent="0.25">
      <c r="A932" s="173"/>
      <c r="B932" s="681"/>
      <c r="C932" s="168"/>
      <c r="D932" s="681" t="s">
        <v>0</v>
      </c>
      <c r="E932" s="684" t="s">
        <v>320</v>
      </c>
      <c r="F932" s="685"/>
      <c r="G932" s="169">
        <v>0</v>
      </c>
      <c r="H932" s="169">
        <v>1306</v>
      </c>
      <c r="I932" s="170">
        <v>1306</v>
      </c>
      <c r="J932" s="171">
        <v>99.97</v>
      </c>
      <c r="K932" s="172">
        <f t="shared" si="31"/>
        <v>4.6226030488263014E-4</v>
      </c>
      <c r="L932" s="170">
        <f t="shared" si="32"/>
        <v>653</v>
      </c>
    </row>
    <row r="933" spans="1:12" ht="12.95" customHeight="1" x14ac:dyDescent="0.25">
      <c r="A933" s="173"/>
      <c r="B933" s="681"/>
      <c r="C933" s="168"/>
      <c r="D933" s="681"/>
      <c r="E933" s="684" t="s">
        <v>222</v>
      </c>
      <c r="F933" s="685"/>
      <c r="G933" s="169">
        <v>381500</v>
      </c>
      <c r="H933" s="169">
        <v>385548</v>
      </c>
      <c r="I933" s="170">
        <v>312393</v>
      </c>
      <c r="J933" s="171">
        <v>81.03</v>
      </c>
      <c r="K933" s="172">
        <f t="shared" si="31"/>
        <v>0.11057188623522166</v>
      </c>
      <c r="L933" s="170">
        <f t="shared" si="32"/>
        <v>119619</v>
      </c>
    </row>
    <row r="934" spans="1:12" ht="12.95" customHeight="1" x14ac:dyDescent="0.25">
      <c r="A934" s="173"/>
      <c r="B934" s="681"/>
      <c r="C934" s="168"/>
      <c r="D934" s="681"/>
      <c r="E934" s="684" t="s">
        <v>223</v>
      </c>
      <c r="F934" s="685"/>
      <c r="G934" s="169">
        <v>49300</v>
      </c>
      <c r="H934" s="169">
        <v>45252</v>
      </c>
      <c r="I934" s="170">
        <v>45252</v>
      </c>
      <c r="J934" s="171">
        <v>100</v>
      </c>
      <c r="K934" s="172">
        <f t="shared" si="31"/>
        <v>1.6017001008077167E-2</v>
      </c>
      <c r="L934" s="170">
        <f t="shared" si="32"/>
        <v>22626</v>
      </c>
    </row>
    <row r="935" spans="1:12" ht="12.95" customHeight="1" x14ac:dyDescent="0.25">
      <c r="A935" s="173"/>
      <c r="B935" s="681"/>
      <c r="C935" s="168"/>
      <c r="D935" s="681"/>
      <c r="E935" s="684" t="s">
        <v>224</v>
      </c>
      <c r="F935" s="685"/>
      <c r="G935" s="169">
        <v>71297</v>
      </c>
      <c r="H935" s="169">
        <v>72097</v>
      </c>
      <c r="I935" s="170">
        <v>54135</v>
      </c>
      <c r="J935" s="171">
        <v>75.09</v>
      </c>
      <c r="K935" s="172">
        <f t="shared" si="31"/>
        <v>1.916114977398253E-2</v>
      </c>
      <c r="L935" s="170">
        <f t="shared" si="32"/>
        <v>18086.5</v>
      </c>
    </row>
    <row r="936" spans="1:12" ht="12.95" customHeight="1" x14ac:dyDescent="0.25">
      <c r="A936" s="173"/>
      <c r="B936" s="681"/>
      <c r="C936" s="168"/>
      <c r="D936" s="681"/>
      <c r="E936" s="684" t="s">
        <v>225</v>
      </c>
      <c r="F936" s="685"/>
      <c r="G936" s="169">
        <v>10555</v>
      </c>
      <c r="H936" s="169">
        <v>10555</v>
      </c>
      <c r="I936" s="170">
        <v>7055</v>
      </c>
      <c r="J936" s="171">
        <v>66.84</v>
      </c>
      <c r="K936" s="172">
        <f t="shared" si="31"/>
        <v>2.4971259195612221E-3</v>
      </c>
      <c r="L936" s="170">
        <f t="shared" si="32"/>
        <v>1777.5</v>
      </c>
    </row>
    <row r="937" spans="1:12" ht="12.95" customHeight="1" x14ac:dyDescent="0.25">
      <c r="A937" s="173"/>
      <c r="B937" s="681"/>
      <c r="C937" s="168"/>
      <c r="D937" s="681"/>
      <c r="E937" s="684" t="s">
        <v>228</v>
      </c>
      <c r="F937" s="685"/>
      <c r="G937" s="169">
        <v>8000</v>
      </c>
      <c r="H937" s="169">
        <v>12591</v>
      </c>
      <c r="I937" s="170">
        <v>7252</v>
      </c>
      <c r="J937" s="171">
        <v>57.6</v>
      </c>
      <c r="K937" s="172">
        <f t="shared" si="31"/>
        <v>2.5668543116453553E-3</v>
      </c>
      <c r="L937" s="170">
        <f t="shared" si="32"/>
        <v>956.5</v>
      </c>
    </row>
    <row r="938" spans="1:12" ht="12.95" customHeight="1" x14ac:dyDescent="0.25">
      <c r="A938" s="173"/>
      <c r="B938" s="681"/>
      <c r="C938" s="168"/>
      <c r="D938" s="681"/>
      <c r="E938" s="684" t="s">
        <v>232</v>
      </c>
      <c r="F938" s="685"/>
      <c r="G938" s="169">
        <v>102000</v>
      </c>
      <c r="H938" s="169">
        <v>102000</v>
      </c>
      <c r="I938" s="170">
        <v>55915</v>
      </c>
      <c r="J938" s="171">
        <v>54.82</v>
      </c>
      <c r="K938" s="172">
        <f t="shared" si="31"/>
        <v>1.9791182961341705E-2</v>
      </c>
      <c r="L938" s="170">
        <f t="shared" si="32"/>
        <v>4915</v>
      </c>
    </row>
    <row r="939" spans="1:12" ht="12.95" customHeight="1" x14ac:dyDescent="0.25">
      <c r="A939" s="173"/>
      <c r="B939" s="681"/>
      <c r="C939" s="168"/>
      <c r="D939" s="681"/>
      <c r="E939" s="684" t="s">
        <v>236</v>
      </c>
      <c r="F939" s="685"/>
      <c r="G939" s="169">
        <v>1348</v>
      </c>
      <c r="H939" s="169">
        <v>548</v>
      </c>
      <c r="I939" s="170">
        <v>91</v>
      </c>
      <c r="J939" s="171">
        <v>16.559999999999999</v>
      </c>
      <c r="K939" s="172">
        <f t="shared" si="31"/>
        <v>3.2209561825665658E-5</v>
      </c>
      <c r="L939" s="170">
        <f t="shared" si="32"/>
        <v>-183</v>
      </c>
    </row>
    <row r="940" spans="1:12" ht="27" customHeight="1" x14ac:dyDescent="0.25">
      <c r="A940" s="173"/>
      <c r="B940" s="681"/>
      <c r="C940" s="168"/>
      <c r="D940" s="681"/>
      <c r="E940" s="684" t="s">
        <v>237</v>
      </c>
      <c r="F940" s="685"/>
      <c r="G940" s="169">
        <v>120000</v>
      </c>
      <c r="H940" s="169">
        <v>120000</v>
      </c>
      <c r="I940" s="170">
        <v>61591</v>
      </c>
      <c r="J940" s="171">
        <v>51.33</v>
      </c>
      <c r="K940" s="172">
        <f t="shared" si="31"/>
        <v>2.1800210136313992E-2</v>
      </c>
      <c r="L940" s="170">
        <f t="shared" si="32"/>
        <v>1591</v>
      </c>
    </row>
    <row r="941" spans="1:12" ht="12.95" customHeight="1" x14ac:dyDescent="0.25">
      <c r="A941" s="173"/>
      <c r="B941" s="681"/>
      <c r="C941" s="168"/>
      <c r="D941" s="681"/>
      <c r="E941" s="684" t="s">
        <v>241</v>
      </c>
      <c r="F941" s="685"/>
      <c r="G941" s="169">
        <v>21000</v>
      </c>
      <c r="H941" s="169">
        <v>16409</v>
      </c>
      <c r="I941" s="170">
        <v>12307</v>
      </c>
      <c r="J941" s="171">
        <v>75</v>
      </c>
      <c r="K941" s="172">
        <f t="shared" si="31"/>
        <v>4.3560777734996401E-3</v>
      </c>
      <c r="L941" s="170">
        <f t="shared" si="32"/>
        <v>4102.5</v>
      </c>
    </row>
    <row r="942" spans="1:12" ht="42" customHeight="1" x14ac:dyDescent="0.25">
      <c r="A942" s="173"/>
      <c r="B942" s="681"/>
      <c r="C942" s="168"/>
      <c r="D942" s="681"/>
      <c r="E942" s="684" t="s">
        <v>321</v>
      </c>
      <c r="F942" s="685"/>
      <c r="G942" s="169">
        <v>0</v>
      </c>
      <c r="H942" s="169">
        <v>8</v>
      </c>
      <c r="I942" s="170">
        <v>6</v>
      </c>
      <c r="J942" s="171">
        <v>75</v>
      </c>
      <c r="K942" s="172">
        <f t="shared" si="31"/>
        <v>2.1237073731208124E-6</v>
      </c>
      <c r="L942" s="170">
        <f t="shared" si="32"/>
        <v>2</v>
      </c>
    </row>
    <row r="943" spans="1:12" ht="12.95" customHeight="1" x14ac:dyDescent="0.25">
      <c r="A943" s="173"/>
      <c r="B943" s="689"/>
      <c r="C943" s="168"/>
      <c r="D943" s="681"/>
      <c r="E943" s="684" t="s">
        <v>245</v>
      </c>
      <c r="F943" s="685"/>
      <c r="G943" s="169">
        <v>3000</v>
      </c>
      <c r="H943" s="169">
        <v>3000</v>
      </c>
      <c r="I943" s="170">
        <v>822</v>
      </c>
      <c r="J943" s="171">
        <v>27.41</v>
      </c>
      <c r="K943" s="172">
        <f t="shared" si="31"/>
        <v>2.9094791011755131E-4</v>
      </c>
      <c r="L943" s="170">
        <f t="shared" si="32"/>
        <v>-678</v>
      </c>
    </row>
    <row r="944" spans="1:12" ht="12.95" customHeight="1" x14ac:dyDescent="0.25">
      <c r="A944" s="173"/>
      <c r="B944" s="686" t="s">
        <v>178</v>
      </c>
      <c r="C944" s="687"/>
      <c r="D944" s="687"/>
      <c r="E944" s="687"/>
      <c r="F944" s="687"/>
      <c r="G944" s="159">
        <v>1088349</v>
      </c>
      <c r="H944" s="159">
        <v>1088234</v>
      </c>
      <c r="I944" s="160">
        <v>965853</v>
      </c>
      <c r="J944" s="161">
        <v>88.75</v>
      </c>
      <c r="K944" s="162">
        <f t="shared" si="31"/>
        <v>0.34186485624180935</v>
      </c>
      <c r="L944" s="160">
        <f t="shared" si="32"/>
        <v>421736</v>
      </c>
    </row>
    <row r="945" spans="1:12" s="175" customFormat="1" ht="12.95" customHeight="1" x14ac:dyDescent="0.25">
      <c r="A945" s="173"/>
      <c r="B945" s="688" t="s">
        <v>0</v>
      </c>
      <c r="C945" s="174"/>
      <c r="D945" s="690" t="s">
        <v>220</v>
      </c>
      <c r="E945" s="691"/>
      <c r="F945" s="691"/>
      <c r="G945" s="164">
        <v>1088349</v>
      </c>
      <c r="H945" s="164">
        <v>1088234</v>
      </c>
      <c r="I945" s="165">
        <v>965853</v>
      </c>
      <c r="J945" s="166">
        <v>88.75</v>
      </c>
      <c r="K945" s="167">
        <f t="shared" si="31"/>
        <v>0.34186485624180935</v>
      </c>
      <c r="L945" s="165">
        <f t="shared" si="32"/>
        <v>421736</v>
      </c>
    </row>
    <row r="946" spans="1:12" ht="24" customHeight="1" x14ac:dyDescent="0.25">
      <c r="A946" s="173"/>
      <c r="B946" s="681"/>
      <c r="C946" s="168"/>
      <c r="D946" s="681" t="s">
        <v>0</v>
      </c>
      <c r="E946" s="684" t="s">
        <v>294</v>
      </c>
      <c r="F946" s="685"/>
      <c r="G946" s="169">
        <v>1023000</v>
      </c>
      <c r="H946" s="169">
        <v>1023000</v>
      </c>
      <c r="I946" s="170">
        <v>964785</v>
      </c>
      <c r="J946" s="171">
        <v>94.31</v>
      </c>
      <c r="K946" s="172">
        <f t="shared" si="31"/>
        <v>0.34148683632939381</v>
      </c>
      <c r="L946" s="170">
        <f t="shared" si="32"/>
        <v>453285</v>
      </c>
    </row>
    <row r="947" spans="1:12" ht="12.95" customHeight="1" x14ac:dyDescent="0.25">
      <c r="A947" s="173"/>
      <c r="B947" s="681"/>
      <c r="C947" s="168"/>
      <c r="D947" s="681"/>
      <c r="E947" s="684" t="s">
        <v>256</v>
      </c>
      <c r="F947" s="685"/>
      <c r="G947" s="169">
        <v>2000</v>
      </c>
      <c r="H947" s="169">
        <v>2000</v>
      </c>
      <c r="I947" s="170">
        <v>535</v>
      </c>
      <c r="J947" s="171">
        <v>26.74</v>
      </c>
      <c r="K947" s="172">
        <f t="shared" si="31"/>
        <v>1.8936390743660577E-4</v>
      </c>
      <c r="L947" s="170">
        <f t="shared" si="32"/>
        <v>-465</v>
      </c>
    </row>
    <row r="948" spans="1:12" ht="12.95" customHeight="1" x14ac:dyDescent="0.25">
      <c r="A948" s="173"/>
      <c r="B948" s="681"/>
      <c r="C948" s="168"/>
      <c r="D948" s="681"/>
      <c r="E948" s="684" t="s">
        <v>227</v>
      </c>
      <c r="F948" s="685"/>
      <c r="G948" s="169">
        <v>6000</v>
      </c>
      <c r="H948" s="169">
        <v>6000</v>
      </c>
      <c r="I948" s="170">
        <v>0</v>
      </c>
      <c r="J948" s="171">
        <v>0</v>
      </c>
      <c r="K948" s="172">
        <f t="shared" si="31"/>
        <v>0</v>
      </c>
      <c r="L948" s="170">
        <f t="shared" si="32"/>
        <v>-3000</v>
      </c>
    </row>
    <row r="949" spans="1:12" ht="12.95" customHeight="1" x14ac:dyDescent="0.25">
      <c r="A949" s="173"/>
      <c r="B949" s="689"/>
      <c r="C949" s="168"/>
      <c r="D949" s="681"/>
      <c r="E949" s="684" t="s">
        <v>232</v>
      </c>
      <c r="F949" s="685"/>
      <c r="G949" s="169">
        <v>57349</v>
      </c>
      <c r="H949" s="169">
        <v>57234</v>
      </c>
      <c r="I949" s="170">
        <v>533</v>
      </c>
      <c r="J949" s="171">
        <v>0.93</v>
      </c>
      <c r="K949" s="172">
        <f t="shared" si="31"/>
        <v>1.8865600497889882E-4</v>
      </c>
      <c r="L949" s="170">
        <f t="shared" si="32"/>
        <v>-28084</v>
      </c>
    </row>
    <row r="950" spans="1:12" ht="12.95" customHeight="1" x14ac:dyDescent="0.25">
      <c r="A950" s="173"/>
      <c r="B950" s="686" t="s">
        <v>179</v>
      </c>
      <c r="C950" s="687"/>
      <c r="D950" s="687"/>
      <c r="E950" s="687"/>
      <c r="F950" s="687"/>
      <c r="G950" s="159">
        <v>1536683</v>
      </c>
      <c r="H950" s="159">
        <v>1536683</v>
      </c>
      <c r="I950" s="160">
        <v>821189</v>
      </c>
      <c r="J950" s="161">
        <v>53.44</v>
      </c>
      <c r="K950" s="162">
        <f t="shared" si="31"/>
        <v>0.29066085567095112</v>
      </c>
      <c r="L950" s="160">
        <f t="shared" si="32"/>
        <v>52847.5</v>
      </c>
    </row>
    <row r="951" spans="1:12" s="175" customFormat="1" ht="12.95" customHeight="1" x14ac:dyDescent="0.25">
      <c r="A951" s="173"/>
      <c r="B951" s="174" t="s">
        <v>0</v>
      </c>
      <c r="C951" s="174"/>
      <c r="D951" s="690" t="s">
        <v>220</v>
      </c>
      <c r="E951" s="691"/>
      <c r="F951" s="691"/>
      <c r="G951" s="164">
        <v>1536683</v>
      </c>
      <c r="H951" s="164">
        <v>1536683</v>
      </c>
      <c r="I951" s="165">
        <v>821189</v>
      </c>
      <c r="J951" s="166">
        <v>53.44</v>
      </c>
      <c r="K951" s="167">
        <f t="shared" si="31"/>
        <v>0.29066085567095112</v>
      </c>
      <c r="L951" s="165">
        <f t="shared" si="32"/>
        <v>52847.5</v>
      </c>
    </row>
    <row r="952" spans="1:12" ht="44.25" customHeight="1" x14ac:dyDescent="0.25">
      <c r="A952" s="680" t="s">
        <v>0</v>
      </c>
      <c r="B952" s="681"/>
      <c r="C952" s="681"/>
      <c r="D952" s="681"/>
      <c r="E952" s="684" t="s">
        <v>294</v>
      </c>
      <c r="F952" s="685"/>
      <c r="G952" s="169">
        <v>0</v>
      </c>
      <c r="H952" s="169">
        <v>561683</v>
      </c>
      <c r="I952" s="170">
        <v>200000</v>
      </c>
      <c r="J952" s="171">
        <v>35.61</v>
      </c>
      <c r="K952" s="172">
        <f t="shared" si="31"/>
        <v>7.0790245770693747E-2</v>
      </c>
      <c r="L952" s="170">
        <f t="shared" si="32"/>
        <v>-80841.5</v>
      </c>
    </row>
    <row r="953" spans="1:12" ht="33.75" customHeight="1" x14ac:dyDescent="0.25">
      <c r="A953" s="680"/>
      <c r="B953" s="681"/>
      <c r="C953" s="681"/>
      <c r="D953" s="681"/>
      <c r="E953" s="684" t="s">
        <v>407</v>
      </c>
      <c r="F953" s="685"/>
      <c r="G953" s="169">
        <v>0</v>
      </c>
      <c r="H953" s="169">
        <v>0</v>
      </c>
      <c r="I953" s="170">
        <v>0</v>
      </c>
      <c r="J953" s="171">
        <v>0</v>
      </c>
      <c r="K953" s="172">
        <f t="shared" si="31"/>
        <v>0</v>
      </c>
      <c r="L953" s="170">
        <f t="shared" si="32"/>
        <v>0</v>
      </c>
    </row>
    <row r="954" spans="1:12" ht="33.75" customHeight="1" x14ac:dyDescent="0.25">
      <c r="A954" s="680"/>
      <c r="B954" s="681"/>
      <c r="C954" s="681"/>
      <c r="D954" s="681"/>
      <c r="E954" s="684" t="s">
        <v>295</v>
      </c>
      <c r="F954" s="685"/>
      <c r="G954" s="169">
        <v>561683</v>
      </c>
      <c r="H954" s="169">
        <v>0</v>
      </c>
      <c r="I954" s="170">
        <v>0</v>
      </c>
      <c r="J954" s="171">
        <v>0</v>
      </c>
      <c r="K954" s="172">
        <f t="shared" si="31"/>
        <v>0</v>
      </c>
      <c r="L954" s="170">
        <f t="shared" si="32"/>
        <v>0</v>
      </c>
    </row>
    <row r="955" spans="1:12" ht="12.95" customHeight="1" x14ac:dyDescent="0.25">
      <c r="A955" s="680"/>
      <c r="B955" s="681"/>
      <c r="C955" s="681"/>
      <c r="D955" s="681"/>
      <c r="E955" s="684" t="s">
        <v>221</v>
      </c>
      <c r="F955" s="685"/>
      <c r="G955" s="169">
        <v>200</v>
      </c>
      <c r="H955" s="169">
        <v>200</v>
      </c>
      <c r="I955" s="170">
        <v>0</v>
      </c>
      <c r="J955" s="171">
        <v>0</v>
      </c>
      <c r="K955" s="172">
        <f t="shared" si="31"/>
        <v>0</v>
      </c>
      <c r="L955" s="170">
        <f t="shared" si="32"/>
        <v>-100</v>
      </c>
    </row>
    <row r="956" spans="1:12" ht="12.95" customHeight="1" x14ac:dyDescent="0.25">
      <c r="A956" s="680"/>
      <c r="B956" s="681"/>
      <c r="C956" s="681"/>
      <c r="D956" s="681"/>
      <c r="E956" s="684" t="s">
        <v>222</v>
      </c>
      <c r="F956" s="685"/>
      <c r="G956" s="169">
        <v>601314</v>
      </c>
      <c r="H956" s="169">
        <v>601314</v>
      </c>
      <c r="I956" s="170">
        <v>362187</v>
      </c>
      <c r="J956" s="171">
        <v>60.23</v>
      </c>
      <c r="K956" s="172">
        <f t="shared" si="31"/>
        <v>0.12819653372475129</v>
      </c>
      <c r="L956" s="170">
        <f t="shared" si="32"/>
        <v>61530</v>
      </c>
    </row>
    <row r="957" spans="1:12" ht="12.95" customHeight="1" x14ac:dyDescent="0.25">
      <c r="A957" s="680"/>
      <c r="B957" s="681"/>
      <c r="C957" s="681"/>
      <c r="D957" s="681"/>
      <c r="E957" s="684" t="s">
        <v>223</v>
      </c>
      <c r="F957" s="685"/>
      <c r="G957" s="169">
        <v>65000</v>
      </c>
      <c r="H957" s="169">
        <v>65000</v>
      </c>
      <c r="I957" s="170">
        <v>59758</v>
      </c>
      <c r="J957" s="171">
        <v>91.94</v>
      </c>
      <c r="K957" s="172">
        <f t="shared" si="31"/>
        <v>2.1151417533825583E-2</v>
      </c>
      <c r="L957" s="170">
        <f t="shared" si="32"/>
        <v>27258</v>
      </c>
    </row>
    <row r="958" spans="1:12" ht="12.95" customHeight="1" x14ac:dyDescent="0.25">
      <c r="A958" s="680"/>
      <c r="B958" s="681"/>
      <c r="C958" s="681"/>
      <c r="D958" s="681"/>
      <c r="E958" s="684" t="s">
        <v>224</v>
      </c>
      <c r="F958" s="685"/>
      <c r="G958" s="169">
        <v>112191</v>
      </c>
      <c r="H958" s="169">
        <v>112191</v>
      </c>
      <c r="I958" s="170">
        <v>73271</v>
      </c>
      <c r="J958" s="171">
        <v>65.31</v>
      </c>
      <c r="K958" s="172">
        <f t="shared" si="31"/>
        <v>2.5934360489322506E-2</v>
      </c>
      <c r="L958" s="170">
        <f t="shared" si="32"/>
        <v>17175.5</v>
      </c>
    </row>
    <row r="959" spans="1:12" ht="12.95" customHeight="1" x14ac:dyDescent="0.25">
      <c r="A959" s="680"/>
      <c r="B959" s="681"/>
      <c r="C959" s="681"/>
      <c r="D959" s="681"/>
      <c r="E959" s="684" t="s">
        <v>225</v>
      </c>
      <c r="F959" s="685"/>
      <c r="G959" s="169">
        <v>16278</v>
      </c>
      <c r="H959" s="169">
        <v>16278</v>
      </c>
      <c r="I959" s="170">
        <v>7858</v>
      </c>
      <c r="J959" s="171">
        <v>48.27</v>
      </c>
      <c r="K959" s="172">
        <f t="shared" si="31"/>
        <v>2.7813487563305571E-3</v>
      </c>
      <c r="L959" s="170">
        <f t="shared" si="32"/>
        <v>-281</v>
      </c>
    </row>
    <row r="960" spans="1:12" ht="12.95" customHeight="1" x14ac:dyDescent="0.25">
      <c r="A960" s="680"/>
      <c r="B960" s="681"/>
      <c r="C960" s="681"/>
      <c r="D960" s="681"/>
      <c r="E960" s="684" t="s">
        <v>227</v>
      </c>
      <c r="F960" s="685"/>
      <c r="G960" s="169">
        <v>2000</v>
      </c>
      <c r="H960" s="169">
        <v>2000</v>
      </c>
      <c r="I960" s="170">
        <v>300</v>
      </c>
      <c r="J960" s="171">
        <v>15</v>
      </c>
      <c r="K960" s="172">
        <f t="shared" si="31"/>
        <v>1.0618536865604062E-4</v>
      </c>
      <c r="L960" s="170">
        <f t="shared" si="32"/>
        <v>-700</v>
      </c>
    </row>
    <row r="961" spans="1:12" ht="12.95" customHeight="1" x14ac:dyDescent="0.25">
      <c r="A961" s="680"/>
      <c r="B961" s="681"/>
      <c r="C961" s="681"/>
      <c r="D961" s="681"/>
      <c r="E961" s="684" t="s">
        <v>228</v>
      </c>
      <c r="F961" s="685"/>
      <c r="G961" s="169">
        <v>15000</v>
      </c>
      <c r="H961" s="169">
        <v>15000</v>
      </c>
      <c r="I961" s="170">
        <v>4386</v>
      </c>
      <c r="J961" s="171">
        <v>29.24</v>
      </c>
      <c r="K961" s="172">
        <f t="shared" si="31"/>
        <v>1.5524300897513138E-3</v>
      </c>
      <c r="L961" s="170">
        <f t="shared" si="32"/>
        <v>-3114</v>
      </c>
    </row>
    <row r="962" spans="1:12" ht="12.95" customHeight="1" x14ac:dyDescent="0.25">
      <c r="A962" s="680"/>
      <c r="B962" s="681"/>
      <c r="C962" s="681"/>
      <c r="D962" s="681"/>
      <c r="E962" s="684" t="s">
        <v>315</v>
      </c>
      <c r="F962" s="685"/>
      <c r="G962" s="169">
        <v>2000</v>
      </c>
      <c r="H962" s="169">
        <v>2000</v>
      </c>
      <c r="I962" s="170">
        <v>205</v>
      </c>
      <c r="J962" s="171">
        <v>10.25</v>
      </c>
      <c r="K962" s="172">
        <f t="shared" si="31"/>
        <v>7.2560001914961093E-5</v>
      </c>
      <c r="L962" s="170">
        <f t="shared" si="32"/>
        <v>-795</v>
      </c>
    </row>
    <row r="963" spans="1:12" ht="12.95" customHeight="1" x14ac:dyDescent="0.25">
      <c r="A963" s="680"/>
      <c r="B963" s="681"/>
      <c r="C963" s="681"/>
      <c r="D963" s="681"/>
      <c r="E963" s="684" t="s">
        <v>229</v>
      </c>
      <c r="F963" s="685"/>
      <c r="G963" s="169">
        <v>5000</v>
      </c>
      <c r="H963" s="169">
        <v>10000</v>
      </c>
      <c r="I963" s="170">
        <v>5860</v>
      </c>
      <c r="J963" s="171">
        <v>58.6</v>
      </c>
      <c r="K963" s="172">
        <f t="shared" si="31"/>
        <v>2.0741542010813269E-3</v>
      </c>
      <c r="L963" s="170">
        <f t="shared" si="32"/>
        <v>860</v>
      </c>
    </row>
    <row r="964" spans="1:12" ht="12.95" customHeight="1" x14ac:dyDescent="0.25">
      <c r="A964" s="680"/>
      <c r="B964" s="681"/>
      <c r="C964" s="681"/>
      <c r="D964" s="681"/>
      <c r="E964" s="684" t="s">
        <v>231</v>
      </c>
      <c r="F964" s="685"/>
      <c r="G964" s="169">
        <v>1500</v>
      </c>
      <c r="H964" s="169">
        <v>1500</v>
      </c>
      <c r="I964" s="170">
        <v>212</v>
      </c>
      <c r="J964" s="171">
        <v>14.13</v>
      </c>
      <c r="K964" s="172">
        <f t="shared" si="31"/>
        <v>7.503766051693537E-5</v>
      </c>
      <c r="L964" s="170">
        <f t="shared" si="32"/>
        <v>-538</v>
      </c>
    </row>
    <row r="965" spans="1:12" ht="12.95" customHeight="1" x14ac:dyDescent="0.25">
      <c r="A965" s="680"/>
      <c r="B965" s="681"/>
      <c r="C965" s="681"/>
      <c r="D965" s="681"/>
      <c r="E965" s="684" t="s">
        <v>232</v>
      </c>
      <c r="F965" s="685"/>
      <c r="G965" s="169">
        <v>26917</v>
      </c>
      <c r="H965" s="169">
        <v>26917</v>
      </c>
      <c r="I965" s="170">
        <v>14090</v>
      </c>
      <c r="J965" s="171">
        <v>52.35</v>
      </c>
      <c r="K965" s="172">
        <f t="shared" si="31"/>
        <v>4.9871728145453745E-3</v>
      </c>
      <c r="L965" s="170">
        <f t="shared" si="32"/>
        <v>631.5</v>
      </c>
    </row>
    <row r="966" spans="1:12" ht="12.95" customHeight="1" x14ac:dyDescent="0.25">
      <c r="A966" s="680"/>
      <c r="B966" s="681"/>
      <c r="C966" s="681"/>
      <c r="D966" s="681"/>
      <c r="E966" s="684" t="s">
        <v>233</v>
      </c>
      <c r="F966" s="685"/>
      <c r="G966" s="169">
        <v>1000</v>
      </c>
      <c r="H966" s="169">
        <v>1000</v>
      </c>
      <c r="I966" s="170">
        <v>387</v>
      </c>
      <c r="J966" s="171">
        <v>38.72</v>
      </c>
      <c r="K966" s="172">
        <f t="shared" si="31"/>
        <v>1.3697912556629241E-4</v>
      </c>
      <c r="L966" s="170">
        <f t="shared" si="32"/>
        <v>-113</v>
      </c>
    </row>
    <row r="967" spans="1:12" ht="30.75" customHeight="1" x14ac:dyDescent="0.25">
      <c r="A967" s="680"/>
      <c r="B967" s="681"/>
      <c r="C967" s="681"/>
      <c r="D967" s="681"/>
      <c r="E967" s="684" t="s">
        <v>234</v>
      </c>
      <c r="F967" s="685"/>
      <c r="G967" s="169">
        <v>1000</v>
      </c>
      <c r="H967" s="169">
        <v>1000</v>
      </c>
      <c r="I967" s="170">
        <v>559</v>
      </c>
      <c r="J967" s="171">
        <v>55.86</v>
      </c>
      <c r="K967" s="172">
        <f t="shared" si="31"/>
        <v>1.9785873692908902E-4</v>
      </c>
      <c r="L967" s="170">
        <f t="shared" si="32"/>
        <v>59</v>
      </c>
    </row>
    <row r="968" spans="1:12" ht="30.75" customHeight="1" x14ac:dyDescent="0.25">
      <c r="A968" s="680"/>
      <c r="B968" s="681"/>
      <c r="C968" s="681"/>
      <c r="D968" s="681"/>
      <c r="E968" s="684" t="s">
        <v>235</v>
      </c>
      <c r="F968" s="685"/>
      <c r="G968" s="169">
        <v>9000</v>
      </c>
      <c r="H968" s="169">
        <v>7500</v>
      </c>
      <c r="I968" s="170">
        <v>4055</v>
      </c>
      <c r="J968" s="171">
        <v>54.07</v>
      </c>
      <c r="K968" s="172">
        <f t="shared" si="31"/>
        <v>1.4352722330008157E-3</v>
      </c>
      <c r="L968" s="170">
        <f t="shared" si="32"/>
        <v>305</v>
      </c>
    </row>
    <row r="969" spans="1:12" ht="30.75" customHeight="1" x14ac:dyDescent="0.25">
      <c r="A969" s="680"/>
      <c r="B969" s="681"/>
      <c r="C969" s="681"/>
      <c r="D969" s="681"/>
      <c r="E969" s="684" t="s">
        <v>237</v>
      </c>
      <c r="F969" s="685"/>
      <c r="G969" s="169">
        <v>65000</v>
      </c>
      <c r="H969" s="169">
        <v>65000</v>
      </c>
      <c r="I969" s="170">
        <v>58239</v>
      </c>
      <c r="J969" s="171">
        <v>89.6</v>
      </c>
      <c r="K969" s="172">
        <f t="shared" si="31"/>
        <v>2.0613765617197164E-2</v>
      </c>
      <c r="L969" s="170">
        <f t="shared" si="32"/>
        <v>25739</v>
      </c>
    </row>
    <row r="970" spans="1:12" ht="12.95" customHeight="1" x14ac:dyDescent="0.25">
      <c r="A970" s="680"/>
      <c r="B970" s="681"/>
      <c r="C970" s="681"/>
      <c r="D970" s="681"/>
      <c r="E970" s="684" t="s">
        <v>238</v>
      </c>
      <c r="F970" s="685"/>
      <c r="G970" s="169">
        <v>24600</v>
      </c>
      <c r="H970" s="169">
        <v>19600</v>
      </c>
      <c r="I970" s="170">
        <v>7782</v>
      </c>
      <c r="J970" s="171">
        <v>39.71</v>
      </c>
      <c r="K970" s="172">
        <f t="shared" si="31"/>
        <v>2.7544484629376934E-3</v>
      </c>
      <c r="L970" s="170">
        <f t="shared" si="32"/>
        <v>-2018</v>
      </c>
    </row>
    <row r="971" spans="1:12" ht="12.95" customHeight="1" x14ac:dyDescent="0.25">
      <c r="A971" s="680"/>
      <c r="B971" s="681"/>
      <c r="C971" s="681"/>
      <c r="D971" s="681"/>
      <c r="E971" s="684" t="s">
        <v>241</v>
      </c>
      <c r="F971" s="685"/>
      <c r="G971" s="169">
        <v>19500</v>
      </c>
      <c r="H971" s="169">
        <v>19500</v>
      </c>
      <c r="I971" s="170">
        <v>16009</v>
      </c>
      <c r="J971" s="171">
        <v>82.1</v>
      </c>
      <c r="K971" s="172">
        <f t="shared" si="31"/>
        <v>5.6664052227151807E-3</v>
      </c>
      <c r="L971" s="170">
        <f t="shared" si="32"/>
        <v>6259</v>
      </c>
    </row>
    <row r="972" spans="1:12" ht="12.95" customHeight="1" x14ac:dyDescent="0.25">
      <c r="A972" s="680"/>
      <c r="B972" s="681"/>
      <c r="C972" s="681"/>
      <c r="D972" s="681"/>
      <c r="E972" s="684" t="s">
        <v>242</v>
      </c>
      <c r="F972" s="685"/>
      <c r="G972" s="169">
        <v>2500</v>
      </c>
      <c r="H972" s="169">
        <v>2500</v>
      </c>
      <c r="I972" s="170">
        <v>2220</v>
      </c>
      <c r="J972" s="171">
        <v>88.8</v>
      </c>
      <c r="K972" s="172">
        <f t="shared" si="31"/>
        <v>7.8577172805470062E-4</v>
      </c>
      <c r="L972" s="170">
        <f t="shared" si="32"/>
        <v>970</v>
      </c>
    </row>
    <row r="973" spans="1:12" ht="12.95" customHeight="1" x14ac:dyDescent="0.25">
      <c r="A973" s="680"/>
      <c r="B973" s="681"/>
      <c r="C973" s="681"/>
      <c r="D973" s="681"/>
      <c r="E973" s="684" t="s">
        <v>246</v>
      </c>
      <c r="F973" s="685"/>
      <c r="G973" s="169">
        <v>5000</v>
      </c>
      <c r="H973" s="169">
        <v>6500</v>
      </c>
      <c r="I973" s="170">
        <v>3810</v>
      </c>
      <c r="J973" s="171">
        <v>58.61</v>
      </c>
      <c r="K973" s="172">
        <f t="shared" si="31"/>
        <v>1.3485541819317159E-3</v>
      </c>
      <c r="L973" s="170">
        <f t="shared" si="32"/>
        <v>560</v>
      </c>
    </row>
    <row r="974" spans="1:12" s="158" customFormat="1" ht="20.25" customHeight="1" x14ac:dyDescent="0.25">
      <c r="A974" s="692" t="s">
        <v>180</v>
      </c>
      <c r="B974" s="693"/>
      <c r="C974" s="693"/>
      <c r="D974" s="693"/>
      <c r="E974" s="693"/>
      <c r="F974" s="693"/>
      <c r="G974" s="154">
        <v>42463379</v>
      </c>
      <c r="H974" s="154">
        <v>44460578</v>
      </c>
      <c r="I974" s="155">
        <v>23070767</v>
      </c>
      <c r="J974" s="156">
        <v>51.89</v>
      </c>
      <c r="K974" s="157">
        <f t="shared" si="31"/>
        <v>8.1659263302420548</v>
      </c>
      <c r="L974" s="155">
        <f t="shared" si="32"/>
        <v>840478</v>
      </c>
    </row>
    <row r="975" spans="1:12" ht="12.95" customHeight="1" x14ac:dyDescent="0.25">
      <c r="A975" s="680" t="s">
        <v>0</v>
      </c>
      <c r="B975" s="686" t="s">
        <v>408</v>
      </c>
      <c r="C975" s="687"/>
      <c r="D975" s="687"/>
      <c r="E975" s="687"/>
      <c r="F975" s="687"/>
      <c r="G975" s="159">
        <v>802804</v>
      </c>
      <c r="H975" s="159">
        <v>802804</v>
      </c>
      <c r="I975" s="160">
        <v>597000</v>
      </c>
      <c r="J975" s="161">
        <v>74.36</v>
      </c>
      <c r="K975" s="162">
        <f t="shared" si="31"/>
        <v>0.21130888362552083</v>
      </c>
      <c r="L975" s="160">
        <f t="shared" si="32"/>
        <v>195598</v>
      </c>
    </row>
    <row r="976" spans="1:12" s="175" customFormat="1" ht="12.95" customHeight="1" x14ac:dyDescent="0.25">
      <c r="A976" s="680"/>
      <c r="B976" s="688" t="s">
        <v>0</v>
      </c>
      <c r="C976" s="174"/>
      <c r="D976" s="690" t="s">
        <v>220</v>
      </c>
      <c r="E976" s="691"/>
      <c r="F976" s="691"/>
      <c r="G976" s="164">
        <v>802804</v>
      </c>
      <c r="H976" s="164">
        <v>802804</v>
      </c>
      <c r="I976" s="165">
        <v>597000</v>
      </c>
      <c r="J976" s="166">
        <v>74.36</v>
      </c>
      <c r="K976" s="167">
        <f t="shared" si="31"/>
        <v>0.21130888362552083</v>
      </c>
      <c r="L976" s="165">
        <f t="shared" si="32"/>
        <v>195598</v>
      </c>
    </row>
    <row r="977" spans="1:12" ht="27.75" customHeight="1" x14ac:dyDescent="0.25">
      <c r="A977" s="680"/>
      <c r="B977" s="689"/>
      <c r="C977" s="168"/>
      <c r="D977" s="168" t="s">
        <v>0</v>
      </c>
      <c r="E977" s="684" t="s">
        <v>295</v>
      </c>
      <c r="F977" s="685"/>
      <c r="G977" s="169">
        <v>802804</v>
      </c>
      <c r="H977" s="169">
        <v>802804</v>
      </c>
      <c r="I977" s="170">
        <v>597000</v>
      </c>
      <c r="J977" s="171">
        <v>74.36</v>
      </c>
      <c r="K977" s="172">
        <f t="shared" si="31"/>
        <v>0.21130888362552083</v>
      </c>
      <c r="L977" s="170">
        <f t="shared" si="32"/>
        <v>195598</v>
      </c>
    </row>
    <row r="978" spans="1:12" ht="12.95" customHeight="1" x14ac:dyDescent="0.25">
      <c r="A978" s="680"/>
      <c r="B978" s="686" t="s">
        <v>182</v>
      </c>
      <c r="C978" s="687"/>
      <c r="D978" s="687"/>
      <c r="E978" s="687"/>
      <c r="F978" s="687"/>
      <c r="G978" s="159">
        <v>1275955</v>
      </c>
      <c r="H978" s="159">
        <v>1275955</v>
      </c>
      <c r="I978" s="160">
        <v>612063</v>
      </c>
      <c r="J978" s="161">
        <v>47.97</v>
      </c>
      <c r="K978" s="162">
        <f t="shared" si="31"/>
        <v>0.21664045098574064</v>
      </c>
      <c r="L978" s="160">
        <f t="shared" si="32"/>
        <v>-25914.5</v>
      </c>
    </row>
    <row r="979" spans="1:12" s="175" customFormat="1" ht="12.95" customHeight="1" x14ac:dyDescent="0.25">
      <c r="A979" s="680"/>
      <c r="B979" s="688" t="s">
        <v>0</v>
      </c>
      <c r="C979" s="174"/>
      <c r="D979" s="690" t="s">
        <v>220</v>
      </c>
      <c r="E979" s="691"/>
      <c r="F979" s="691"/>
      <c r="G979" s="164">
        <v>1275955</v>
      </c>
      <c r="H979" s="164">
        <v>1275955</v>
      </c>
      <c r="I979" s="165">
        <v>612063</v>
      </c>
      <c r="J979" s="166">
        <v>47.97</v>
      </c>
      <c r="K979" s="167">
        <f t="shared" ref="K979:K1042" si="33">I979/$I$8%</f>
        <v>0.21664045098574064</v>
      </c>
      <c r="L979" s="165">
        <f t="shared" ref="L979:L1042" si="34">I979-H979/2</f>
        <v>-25914.5</v>
      </c>
    </row>
    <row r="980" spans="1:12" ht="12.95" customHeight="1" x14ac:dyDescent="0.25">
      <c r="A980" s="680"/>
      <c r="B980" s="681"/>
      <c r="C980" s="168"/>
      <c r="D980" s="681" t="s">
        <v>0</v>
      </c>
      <c r="E980" s="684" t="s">
        <v>221</v>
      </c>
      <c r="F980" s="685"/>
      <c r="G980" s="169">
        <v>2000</v>
      </c>
      <c r="H980" s="169">
        <v>2000</v>
      </c>
      <c r="I980" s="170">
        <v>600</v>
      </c>
      <c r="J980" s="171">
        <v>30</v>
      </c>
      <c r="K980" s="172">
        <f t="shared" si="33"/>
        <v>2.1237073731208124E-4</v>
      </c>
      <c r="L980" s="170">
        <f t="shared" si="34"/>
        <v>-400</v>
      </c>
    </row>
    <row r="981" spans="1:12" ht="12.95" customHeight="1" x14ac:dyDescent="0.25">
      <c r="A981" s="680"/>
      <c r="B981" s="681"/>
      <c r="C981" s="168"/>
      <c r="D981" s="681"/>
      <c r="E981" s="684" t="s">
        <v>222</v>
      </c>
      <c r="F981" s="685"/>
      <c r="G981" s="169">
        <v>741260</v>
      </c>
      <c r="H981" s="169">
        <v>741140</v>
      </c>
      <c r="I981" s="170">
        <v>366778</v>
      </c>
      <c r="J981" s="171">
        <v>49.49</v>
      </c>
      <c r="K981" s="172">
        <f t="shared" si="33"/>
        <v>0.12982152381641757</v>
      </c>
      <c r="L981" s="170">
        <f t="shared" si="34"/>
        <v>-3792</v>
      </c>
    </row>
    <row r="982" spans="1:12" ht="12.95" customHeight="1" x14ac:dyDescent="0.25">
      <c r="A982" s="680"/>
      <c r="B982" s="681"/>
      <c r="C982" s="168"/>
      <c r="D982" s="681"/>
      <c r="E982" s="684" t="s">
        <v>223</v>
      </c>
      <c r="F982" s="685"/>
      <c r="G982" s="169">
        <v>57740</v>
      </c>
      <c r="H982" s="169">
        <v>57860</v>
      </c>
      <c r="I982" s="170">
        <v>57859</v>
      </c>
      <c r="J982" s="171">
        <v>100</v>
      </c>
      <c r="K982" s="172">
        <f t="shared" si="33"/>
        <v>2.0479264150232847E-2</v>
      </c>
      <c r="L982" s="170">
        <f t="shared" si="34"/>
        <v>28929</v>
      </c>
    </row>
    <row r="983" spans="1:12" ht="12.95" customHeight="1" x14ac:dyDescent="0.25">
      <c r="A983" s="680"/>
      <c r="B983" s="681"/>
      <c r="C983" s="168"/>
      <c r="D983" s="681"/>
      <c r="E983" s="684" t="s">
        <v>224</v>
      </c>
      <c r="F983" s="685"/>
      <c r="G983" s="169">
        <v>134061</v>
      </c>
      <c r="H983" s="169">
        <v>134061</v>
      </c>
      <c r="I983" s="170">
        <v>68633</v>
      </c>
      <c r="J983" s="171">
        <v>51.2</v>
      </c>
      <c r="K983" s="172">
        <f t="shared" si="33"/>
        <v>2.429273468990012E-2</v>
      </c>
      <c r="L983" s="170">
        <f t="shared" si="34"/>
        <v>1602.5</v>
      </c>
    </row>
    <row r="984" spans="1:12" ht="12.95" customHeight="1" x14ac:dyDescent="0.25">
      <c r="A984" s="680"/>
      <c r="B984" s="681"/>
      <c r="C984" s="168"/>
      <c r="D984" s="681"/>
      <c r="E984" s="684" t="s">
        <v>225</v>
      </c>
      <c r="F984" s="685"/>
      <c r="G984" s="169">
        <v>18939</v>
      </c>
      <c r="H984" s="169">
        <v>18939</v>
      </c>
      <c r="I984" s="170">
        <v>7116</v>
      </c>
      <c r="J984" s="171">
        <v>37.57</v>
      </c>
      <c r="K984" s="172">
        <f t="shared" si="33"/>
        <v>2.5187169445212835E-3</v>
      </c>
      <c r="L984" s="170">
        <f t="shared" si="34"/>
        <v>-2353.5</v>
      </c>
    </row>
    <row r="985" spans="1:12" ht="12.95" customHeight="1" x14ac:dyDescent="0.25">
      <c r="A985" s="680"/>
      <c r="B985" s="681"/>
      <c r="C985" s="168"/>
      <c r="D985" s="681"/>
      <c r="E985" s="684" t="s">
        <v>226</v>
      </c>
      <c r="F985" s="685"/>
      <c r="G985" s="169">
        <v>300</v>
      </c>
      <c r="H985" s="169">
        <v>0</v>
      </c>
      <c r="I985" s="170">
        <v>0</v>
      </c>
      <c r="J985" s="171">
        <v>0</v>
      </c>
      <c r="K985" s="172">
        <f t="shared" si="33"/>
        <v>0</v>
      </c>
      <c r="L985" s="170">
        <f t="shared" si="34"/>
        <v>0</v>
      </c>
    </row>
    <row r="986" spans="1:12" ht="12.95" customHeight="1" x14ac:dyDescent="0.25">
      <c r="A986" s="680"/>
      <c r="B986" s="681"/>
      <c r="C986" s="168"/>
      <c r="D986" s="681"/>
      <c r="E986" s="684" t="s">
        <v>228</v>
      </c>
      <c r="F986" s="685"/>
      <c r="G986" s="169">
        <v>76460</v>
      </c>
      <c r="H986" s="169">
        <v>81000</v>
      </c>
      <c r="I986" s="170">
        <v>490</v>
      </c>
      <c r="J986" s="171">
        <v>0.61</v>
      </c>
      <c r="K986" s="172">
        <f t="shared" si="33"/>
        <v>1.7343610213819968E-4</v>
      </c>
      <c r="L986" s="170">
        <f t="shared" si="34"/>
        <v>-40010</v>
      </c>
    </row>
    <row r="987" spans="1:12" ht="12.95" customHeight="1" x14ac:dyDescent="0.25">
      <c r="A987" s="173" t="s">
        <v>0</v>
      </c>
      <c r="B987" s="94"/>
      <c r="C987" s="94"/>
      <c r="D987" s="214"/>
      <c r="E987" s="684" t="s">
        <v>315</v>
      </c>
      <c r="F987" s="685"/>
      <c r="G987" s="169">
        <v>0</v>
      </c>
      <c r="H987" s="169">
        <v>1000</v>
      </c>
      <c r="I987" s="170">
        <v>0</v>
      </c>
      <c r="J987" s="171">
        <v>0</v>
      </c>
      <c r="K987" s="172">
        <f t="shared" si="33"/>
        <v>0</v>
      </c>
      <c r="L987" s="170">
        <f t="shared" si="34"/>
        <v>-500</v>
      </c>
    </row>
    <row r="988" spans="1:12" ht="12.95" customHeight="1" x14ac:dyDescent="0.25">
      <c r="A988" s="173"/>
      <c r="B988" s="94"/>
      <c r="C988" s="94"/>
      <c r="D988" s="214"/>
      <c r="E988" s="684" t="s">
        <v>230</v>
      </c>
      <c r="F988" s="685"/>
      <c r="G988" s="169">
        <v>2000</v>
      </c>
      <c r="H988" s="169">
        <v>2000</v>
      </c>
      <c r="I988" s="170">
        <v>36</v>
      </c>
      <c r="J988" s="171">
        <v>1.78</v>
      </c>
      <c r="K988" s="172">
        <f t="shared" si="33"/>
        <v>1.2742244238724874E-5</v>
      </c>
      <c r="L988" s="170">
        <f t="shared" si="34"/>
        <v>-964</v>
      </c>
    </row>
    <row r="989" spans="1:12" ht="12.95" customHeight="1" x14ac:dyDescent="0.25">
      <c r="A989" s="173"/>
      <c r="B989" s="94"/>
      <c r="C989" s="94"/>
      <c r="D989" s="214"/>
      <c r="E989" s="684" t="s">
        <v>231</v>
      </c>
      <c r="F989" s="685"/>
      <c r="G989" s="169">
        <v>1000</v>
      </c>
      <c r="H989" s="169">
        <v>1000</v>
      </c>
      <c r="I989" s="170">
        <v>475</v>
      </c>
      <c r="J989" s="171">
        <v>47.5</v>
      </c>
      <c r="K989" s="172">
        <f t="shared" si="33"/>
        <v>1.6812683370539766E-4</v>
      </c>
      <c r="L989" s="170">
        <f t="shared" si="34"/>
        <v>-25</v>
      </c>
    </row>
    <row r="990" spans="1:12" ht="12.95" customHeight="1" x14ac:dyDescent="0.25">
      <c r="A990" s="173"/>
      <c r="B990" s="94"/>
      <c r="C990" s="94"/>
      <c r="D990" s="214"/>
      <c r="E990" s="684" t="s">
        <v>232</v>
      </c>
      <c r="F990" s="685"/>
      <c r="G990" s="169">
        <v>28707</v>
      </c>
      <c r="H990" s="169">
        <v>32855</v>
      </c>
      <c r="I990" s="170">
        <v>13313</v>
      </c>
      <c r="J990" s="171">
        <v>40.520000000000003</v>
      </c>
      <c r="K990" s="172">
        <f t="shared" si="33"/>
        <v>4.712152709726229E-3</v>
      </c>
      <c r="L990" s="170">
        <f t="shared" si="34"/>
        <v>-3114.5</v>
      </c>
    </row>
    <row r="991" spans="1:12" ht="12.95" customHeight="1" x14ac:dyDescent="0.25">
      <c r="A991" s="173"/>
      <c r="B991" s="94"/>
      <c r="C991" s="94"/>
      <c r="D991" s="214"/>
      <c r="E991" s="684" t="s">
        <v>233</v>
      </c>
      <c r="F991" s="685"/>
      <c r="G991" s="169">
        <v>7000</v>
      </c>
      <c r="H991" s="169">
        <v>7000</v>
      </c>
      <c r="I991" s="170">
        <v>1292</v>
      </c>
      <c r="J991" s="171">
        <v>18.46</v>
      </c>
      <c r="K991" s="172">
        <f t="shared" si="33"/>
        <v>4.5730498767868158E-4</v>
      </c>
      <c r="L991" s="170">
        <f t="shared" si="34"/>
        <v>-2208</v>
      </c>
    </row>
    <row r="992" spans="1:12" ht="30.75" customHeight="1" x14ac:dyDescent="0.25">
      <c r="A992" s="213"/>
      <c r="B992" s="218"/>
      <c r="C992" s="218"/>
      <c r="D992" s="219"/>
      <c r="E992" s="684" t="s">
        <v>234</v>
      </c>
      <c r="F992" s="685"/>
      <c r="G992" s="169">
        <v>1025</v>
      </c>
      <c r="H992" s="169">
        <v>900</v>
      </c>
      <c r="I992" s="170">
        <v>330</v>
      </c>
      <c r="J992" s="171">
        <v>36.700000000000003</v>
      </c>
      <c r="K992" s="172">
        <f t="shared" si="33"/>
        <v>1.1680390552164469E-4</v>
      </c>
      <c r="L992" s="170">
        <f t="shared" si="34"/>
        <v>-120</v>
      </c>
    </row>
    <row r="993" spans="1:12" ht="30.75" customHeight="1" x14ac:dyDescent="0.25">
      <c r="A993" s="173"/>
      <c r="B993" s="94"/>
      <c r="C993" s="94"/>
      <c r="D993" s="214"/>
      <c r="E993" s="684" t="s">
        <v>235</v>
      </c>
      <c r="F993" s="685"/>
      <c r="G993" s="169">
        <v>6150</v>
      </c>
      <c r="H993" s="169">
        <v>6000</v>
      </c>
      <c r="I993" s="170">
        <v>2385</v>
      </c>
      <c r="J993" s="171">
        <v>39.74</v>
      </c>
      <c r="K993" s="172">
        <f t="shared" si="33"/>
        <v>8.4417368081552292E-4</v>
      </c>
      <c r="L993" s="170">
        <f t="shared" si="34"/>
        <v>-615</v>
      </c>
    </row>
    <row r="994" spans="1:12" ht="12.95" customHeight="1" x14ac:dyDescent="0.25">
      <c r="A994" s="173"/>
      <c r="B994" s="94"/>
      <c r="C994" s="94"/>
      <c r="D994" s="214"/>
      <c r="E994" s="684" t="s">
        <v>236</v>
      </c>
      <c r="F994" s="685"/>
      <c r="G994" s="169">
        <v>3075</v>
      </c>
      <c r="H994" s="169">
        <v>3000</v>
      </c>
      <c r="I994" s="170">
        <v>0</v>
      </c>
      <c r="J994" s="171">
        <v>0</v>
      </c>
      <c r="K994" s="172">
        <f t="shared" si="33"/>
        <v>0</v>
      </c>
      <c r="L994" s="170">
        <f t="shared" si="34"/>
        <v>-1500</v>
      </c>
    </row>
    <row r="995" spans="1:12" ht="27" customHeight="1" x14ac:dyDescent="0.25">
      <c r="A995" s="173"/>
      <c r="B995" s="94"/>
      <c r="C995" s="94"/>
      <c r="D995" s="214"/>
      <c r="E995" s="684" t="s">
        <v>237</v>
      </c>
      <c r="F995" s="685"/>
      <c r="G995" s="169">
        <v>149100</v>
      </c>
      <c r="H995" s="169">
        <v>148000</v>
      </c>
      <c r="I995" s="170">
        <v>73670</v>
      </c>
      <c r="J995" s="171">
        <v>49.78</v>
      </c>
      <c r="K995" s="172">
        <f t="shared" si="33"/>
        <v>2.6075587029635042E-2</v>
      </c>
      <c r="L995" s="170">
        <f t="shared" si="34"/>
        <v>-330</v>
      </c>
    </row>
    <row r="996" spans="1:12" ht="12.95" customHeight="1" x14ac:dyDescent="0.25">
      <c r="A996" s="173"/>
      <c r="B996" s="94"/>
      <c r="C996" s="94"/>
      <c r="D996" s="214"/>
      <c r="E996" s="684" t="s">
        <v>238</v>
      </c>
      <c r="F996" s="685"/>
      <c r="G996" s="169">
        <v>4300</v>
      </c>
      <c r="H996" s="169">
        <v>6000</v>
      </c>
      <c r="I996" s="170">
        <v>3095</v>
      </c>
      <c r="J996" s="171">
        <v>51.58</v>
      </c>
      <c r="K996" s="172">
        <f t="shared" si="33"/>
        <v>1.0954790533014857E-3</v>
      </c>
      <c r="L996" s="170">
        <f t="shared" si="34"/>
        <v>95</v>
      </c>
    </row>
    <row r="997" spans="1:12" ht="12.95" customHeight="1" x14ac:dyDescent="0.25">
      <c r="A997" s="173"/>
      <c r="B997" s="94"/>
      <c r="C997" s="94"/>
      <c r="D997" s="214"/>
      <c r="E997" s="684" t="s">
        <v>239</v>
      </c>
      <c r="F997" s="685"/>
      <c r="G997" s="169">
        <v>2000</v>
      </c>
      <c r="H997" s="169">
        <v>1000</v>
      </c>
      <c r="I997" s="170">
        <v>0</v>
      </c>
      <c r="J997" s="171">
        <v>0</v>
      </c>
      <c r="K997" s="172">
        <f t="shared" si="33"/>
        <v>0</v>
      </c>
      <c r="L997" s="170">
        <f t="shared" si="34"/>
        <v>-500</v>
      </c>
    </row>
    <row r="998" spans="1:12" ht="12.95" customHeight="1" x14ac:dyDescent="0.25">
      <c r="A998" s="173"/>
      <c r="B998" s="94"/>
      <c r="C998" s="94"/>
      <c r="D998" s="214"/>
      <c r="E998" s="684" t="s">
        <v>240</v>
      </c>
      <c r="F998" s="685"/>
      <c r="G998" s="169">
        <v>13838</v>
      </c>
      <c r="H998" s="169">
        <v>1000</v>
      </c>
      <c r="I998" s="170">
        <v>10</v>
      </c>
      <c r="J998" s="171">
        <v>0.95</v>
      </c>
      <c r="K998" s="172">
        <f t="shared" si="33"/>
        <v>3.5395122885346873E-6</v>
      </c>
      <c r="L998" s="170">
        <f t="shared" si="34"/>
        <v>-490</v>
      </c>
    </row>
    <row r="999" spans="1:12" ht="12.95" customHeight="1" x14ac:dyDescent="0.25">
      <c r="A999" s="173"/>
      <c r="B999" s="94"/>
      <c r="C999" s="94"/>
      <c r="D999" s="214"/>
      <c r="E999" s="684" t="s">
        <v>241</v>
      </c>
      <c r="F999" s="685"/>
      <c r="G999" s="169">
        <v>20000</v>
      </c>
      <c r="H999" s="169">
        <v>20000</v>
      </c>
      <c r="I999" s="170">
        <v>14084</v>
      </c>
      <c r="J999" s="171">
        <v>70.42</v>
      </c>
      <c r="K999" s="172">
        <f t="shared" si="33"/>
        <v>4.9850491071722538E-3</v>
      </c>
      <c r="L999" s="170">
        <f t="shared" si="34"/>
        <v>4084</v>
      </c>
    </row>
    <row r="1000" spans="1:12" ht="12.95" customHeight="1" x14ac:dyDescent="0.25">
      <c r="A1000" s="173"/>
      <c r="B1000" s="94"/>
      <c r="C1000" s="94"/>
      <c r="D1000" s="214"/>
      <c r="E1000" s="684" t="s">
        <v>317</v>
      </c>
      <c r="F1000" s="685"/>
      <c r="G1000" s="169">
        <v>0</v>
      </c>
      <c r="H1000" s="169">
        <v>1000</v>
      </c>
      <c r="I1000" s="170">
        <v>475</v>
      </c>
      <c r="J1000" s="171">
        <v>47.5</v>
      </c>
      <c r="K1000" s="172">
        <f t="shared" si="33"/>
        <v>1.6812683370539766E-4</v>
      </c>
      <c r="L1000" s="170">
        <f t="shared" si="34"/>
        <v>-25</v>
      </c>
    </row>
    <row r="1001" spans="1:12" ht="12.95" customHeight="1" x14ac:dyDescent="0.25">
      <c r="A1001" s="173"/>
      <c r="B1001" s="94"/>
      <c r="C1001" s="94"/>
      <c r="D1001" s="214"/>
      <c r="E1001" s="684" t="s">
        <v>246</v>
      </c>
      <c r="F1001" s="685"/>
      <c r="G1001" s="169">
        <v>7000</v>
      </c>
      <c r="H1001" s="169">
        <v>10000</v>
      </c>
      <c r="I1001" s="170">
        <v>1349</v>
      </c>
      <c r="J1001" s="171">
        <v>13.49</v>
      </c>
      <c r="K1001" s="172">
        <f t="shared" si="33"/>
        <v>4.7748020772332933E-4</v>
      </c>
      <c r="L1001" s="170">
        <f t="shared" si="34"/>
        <v>-3651</v>
      </c>
    </row>
    <row r="1002" spans="1:12" ht="12.95" customHeight="1" x14ac:dyDescent="0.25">
      <c r="A1002" s="173"/>
      <c r="B1002" s="94"/>
      <c r="C1002" s="94"/>
      <c r="D1002" s="214"/>
      <c r="E1002" s="684" t="s">
        <v>292</v>
      </c>
      <c r="F1002" s="685"/>
      <c r="G1002" s="169">
        <v>0</v>
      </c>
      <c r="H1002" s="169">
        <v>200</v>
      </c>
      <c r="I1002" s="170">
        <v>73</v>
      </c>
      <c r="J1002" s="171">
        <v>36.549999999999997</v>
      </c>
      <c r="K1002" s="172">
        <f t="shared" si="33"/>
        <v>2.5838439706303217E-5</v>
      </c>
      <c r="L1002" s="170">
        <f t="shared" si="34"/>
        <v>-27</v>
      </c>
    </row>
    <row r="1003" spans="1:12" ht="12.95" customHeight="1" x14ac:dyDescent="0.25">
      <c r="A1003" s="680" t="s">
        <v>0</v>
      </c>
      <c r="B1003" s="686" t="s">
        <v>183</v>
      </c>
      <c r="C1003" s="687"/>
      <c r="D1003" s="687"/>
      <c r="E1003" s="687"/>
      <c r="F1003" s="687"/>
      <c r="G1003" s="159">
        <v>17625909</v>
      </c>
      <c r="H1003" s="159">
        <v>17655329</v>
      </c>
      <c r="I1003" s="160">
        <v>8345350</v>
      </c>
      <c r="J1003" s="161">
        <v>47.27</v>
      </c>
      <c r="K1003" s="162">
        <f t="shared" si="33"/>
        <v>2.9538468877122952</v>
      </c>
      <c r="L1003" s="160">
        <f t="shared" si="34"/>
        <v>-482314.5</v>
      </c>
    </row>
    <row r="1004" spans="1:12" s="175" customFormat="1" ht="12.95" customHeight="1" x14ac:dyDescent="0.25">
      <c r="A1004" s="680"/>
      <c r="B1004" s="688" t="s">
        <v>0</v>
      </c>
      <c r="C1004" s="174"/>
      <c r="D1004" s="690" t="s">
        <v>220</v>
      </c>
      <c r="E1004" s="691"/>
      <c r="F1004" s="691"/>
      <c r="G1004" s="164">
        <v>17572968</v>
      </c>
      <c r="H1004" s="164">
        <v>17602388</v>
      </c>
      <c r="I1004" s="165">
        <v>8345350</v>
      </c>
      <c r="J1004" s="166">
        <v>47.41</v>
      </c>
      <c r="K1004" s="167">
        <f t="shared" si="33"/>
        <v>2.9538468877122952</v>
      </c>
      <c r="L1004" s="165">
        <f t="shared" si="34"/>
        <v>-455844</v>
      </c>
    </row>
    <row r="1005" spans="1:12" ht="57.6" customHeight="1" x14ac:dyDescent="0.25">
      <c r="A1005" s="680"/>
      <c r="B1005" s="681"/>
      <c r="C1005" s="168"/>
      <c r="D1005" s="681" t="s">
        <v>0</v>
      </c>
      <c r="E1005" s="684" t="s">
        <v>409</v>
      </c>
      <c r="F1005" s="685"/>
      <c r="G1005" s="169">
        <v>813450</v>
      </c>
      <c r="H1005" s="169">
        <v>813450</v>
      </c>
      <c r="I1005" s="170">
        <v>406725</v>
      </c>
      <c r="J1005" s="171">
        <v>50</v>
      </c>
      <c r="K1005" s="172">
        <f t="shared" si="33"/>
        <v>0.14396081355542706</v>
      </c>
      <c r="L1005" s="170">
        <f t="shared" si="34"/>
        <v>0</v>
      </c>
    </row>
    <row r="1006" spans="1:12" ht="57.6" customHeight="1" x14ac:dyDescent="0.25">
      <c r="A1006" s="680"/>
      <c r="B1006" s="681"/>
      <c r="C1006" s="168"/>
      <c r="D1006" s="681"/>
      <c r="E1006" s="684" t="s">
        <v>293</v>
      </c>
      <c r="F1006" s="685"/>
      <c r="G1006" s="169">
        <v>143550</v>
      </c>
      <c r="H1006" s="169">
        <v>143550</v>
      </c>
      <c r="I1006" s="170">
        <v>71775</v>
      </c>
      <c r="J1006" s="171">
        <v>50</v>
      </c>
      <c r="K1006" s="172">
        <f t="shared" si="33"/>
        <v>2.5404849450957719E-2</v>
      </c>
      <c r="L1006" s="170">
        <f t="shared" si="34"/>
        <v>0</v>
      </c>
    </row>
    <row r="1007" spans="1:12" ht="45" customHeight="1" x14ac:dyDescent="0.25">
      <c r="A1007" s="680"/>
      <c r="B1007" s="681"/>
      <c r="C1007" s="168"/>
      <c r="D1007" s="681"/>
      <c r="E1007" s="684" t="s">
        <v>341</v>
      </c>
      <c r="F1007" s="685"/>
      <c r="G1007" s="169">
        <v>0</v>
      </c>
      <c r="H1007" s="169">
        <v>9188</v>
      </c>
      <c r="I1007" s="170">
        <v>7591</v>
      </c>
      <c r="J1007" s="171">
        <v>82.62</v>
      </c>
      <c r="K1007" s="172">
        <f t="shared" si="33"/>
        <v>2.686843778226681E-3</v>
      </c>
      <c r="L1007" s="170">
        <f t="shared" si="34"/>
        <v>2997</v>
      </c>
    </row>
    <row r="1008" spans="1:12" ht="46.5" customHeight="1" x14ac:dyDescent="0.25">
      <c r="A1008" s="680"/>
      <c r="B1008" s="681"/>
      <c r="C1008" s="168"/>
      <c r="D1008" s="681"/>
      <c r="E1008" s="684" t="s">
        <v>296</v>
      </c>
      <c r="F1008" s="685"/>
      <c r="G1008" s="169">
        <v>0</v>
      </c>
      <c r="H1008" s="169">
        <v>3605</v>
      </c>
      <c r="I1008" s="170">
        <v>2421</v>
      </c>
      <c r="J1008" s="171">
        <v>67.150000000000006</v>
      </c>
      <c r="K1008" s="172">
        <f t="shared" si="33"/>
        <v>8.5691592505424781E-4</v>
      </c>
      <c r="L1008" s="170">
        <f t="shared" si="34"/>
        <v>618.5</v>
      </c>
    </row>
    <row r="1009" spans="1:12" ht="12.95" customHeight="1" x14ac:dyDescent="0.25">
      <c r="A1009" s="680"/>
      <c r="B1009" s="681"/>
      <c r="C1009" s="168"/>
      <c r="D1009" s="681"/>
      <c r="E1009" s="684" t="s">
        <v>221</v>
      </c>
      <c r="F1009" s="685"/>
      <c r="G1009" s="169">
        <v>6000</v>
      </c>
      <c r="H1009" s="169">
        <v>6000</v>
      </c>
      <c r="I1009" s="170">
        <v>3582</v>
      </c>
      <c r="J1009" s="171">
        <v>59.7</v>
      </c>
      <c r="K1009" s="172">
        <f t="shared" si="33"/>
        <v>1.2678533017531251E-3</v>
      </c>
      <c r="L1009" s="170">
        <f t="shared" si="34"/>
        <v>582</v>
      </c>
    </row>
    <row r="1010" spans="1:12" ht="12.95" customHeight="1" x14ac:dyDescent="0.25">
      <c r="A1010" s="680"/>
      <c r="B1010" s="681"/>
      <c r="C1010" s="168"/>
      <c r="D1010" s="681"/>
      <c r="E1010" s="684" t="s">
        <v>222</v>
      </c>
      <c r="F1010" s="685"/>
      <c r="G1010" s="169">
        <v>4153582</v>
      </c>
      <c r="H1010" s="169">
        <v>4153582</v>
      </c>
      <c r="I1010" s="170">
        <v>1971730</v>
      </c>
      <c r="J1010" s="171">
        <v>47.47</v>
      </c>
      <c r="K1010" s="172">
        <f t="shared" si="33"/>
        <v>0.69789625646724984</v>
      </c>
      <c r="L1010" s="170">
        <f t="shared" si="34"/>
        <v>-105061</v>
      </c>
    </row>
    <row r="1011" spans="1:12" ht="12.95" customHeight="1" x14ac:dyDescent="0.25">
      <c r="A1011" s="680"/>
      <c r="B1011" s="681"/>
      <c r="C1011" s="168"/>
      <c r="D1011" s="681"/>
      <c r="E1011" s="684" t="s">
        <v>259</v>
      </c>
      <c r="F1011" s="685"/>
      <c r="G1011" s="169">
        <v>5453502</v>
      </c>
      <c r="H1011" s="169">
        <v>5453502</v>
      </c>
      <c r="I1011" s="170">
        <v>2552667</v>
      </c>
      <c r="J1011" s="171">
        <v>46.81</v>
      </c>
      <c r="K1011" s="172">
        <f t="shared" si="33"/>
        <v>0.90351962150369747</v>
      </c>
      <c r="L1011" s="170">
        <f t="shared" si="34"/>
        <v>-174084</v>
      </c>
    </row>
    <row r="1012" spans="1:12" ht="12.95" customHeight="1" x14ac:dyDescent="0.25">
      <c r="A1012" s="680"/>
      <c r="B1012" s="681"/>
      <c r="C1012" s="168"/>
      <c r="D1012" s="681"/>
      <c r="E1012" s="684" t="s">
        <v>260</v>
      </c>
      <c r="F1012" s="685"/>
      <c r="G1012" s="169">
        <v>962382</v>
      </c>
      <c r="H1012" s="169">
        <v>962382</v>
      </c>
      <c r="I1012" s="170">
        <v>450471</v>
      </c>
      <c r="J1012" s="171">
        <v>46.81</v>
      </c>
      <c r="K1012" s="172">
        <f t="shared" si="33"/>
        <v>0.1594447640128509</v>
      </c>
      <c r="L1012" s="170">
        <f t="shared" si="34"/>
        <v>-30720</v>
      </c>
    </row>
    <row r="1013" spans="1:12" ht="12.95" customHeight="1" x14ac:dyDescent="0.25">
      <c r="A1013" s="680" t="s">
        <v>0</v>
      </c>
      <c r="B1013" s="681"/>
      <c r="C1013" s="681"/>
      <c r="D1013" s="681"/>
      <c r="E1013" s="684" t="s">
        <v>223</v>
      </c>
      <c r="F1013" s="685"/>
      <c r="G1013" s="169">
        <v>356845</v>
      </c>
      <c r="H1013" s="169">
        <v>356845</v>
      </c>
      <c r="I1013" s="170">
        <v>349029</v>
      </c>
      <c r="J1013" s="171">
        <v>97.81</v>
      </c>
      <c r="K1013" s="172">
        <f t="shared" si="33"/>
        <v>0.12353924345549734</v>
      </c>
      <c r="L1013" s="170">
        <f t="shared" si="34"/>
        <v>170606.5</v>
      </c>
    </row>
    <row r="1014" spans="1:12" ht="12.95" customHeight="1" x14ac:dyDescent="0.25">
      <c r="A1014" s="680"/>
      <c r="B1014" s="681"/>
      <c r="C1014" s="681"/>
      <c r="D1014" s="681"/>
      <c r="E1014" s="684" t="s">
        <v>261</v>
      </c>
      <c r="F1014" s="685"/>
      <c r="G1014" s="169">
        <v>394305</v>
      </c>
      <c r="H1014" s="169">
        <v>394305</v>
      </c>
      <c r="I1014" s="170">
        <v>367635</v>
      </c>
      <c r="J1014" s="171">
        <v>93.24</v>
      </c>
      <c r="K1014" s="172">
        <f t="shared" si="33"/>
        <v>0.13012486001954499</v>
      </c>
      <c r="L1014" s="170">
        <f t="shared" si="34"/>
        <v>170482.5</v>
      </c>
    </row>
    <row r="1015" spans="1:12" ht="12.95" customHeight="1" x14ac:dyDescent="0.25">
      <c r="A1015" s="680"/>
      <c r="B1015" s="681"/>
      <c r="C1015" s="681"/>
      <c r="D1015" s="681"/>
      <c r="E1015" s="684" t="s">
        <v>262</v>
      </c>
      <c r="F1015" s="685"/>
      <c r="G1015" s="169">
        <v>69583</v>
      </c>
      <c r="H1015" s="169">
        <v>69583</v>
      </c>
      <c r="I1015" s="170">
        <v>64877</v>
      </c>
      <c r="J1015" s="171">
        <v>93.24</v>
      </c>
      <c r="K1015" s="172">
        <f t="shared" si="33"/>
        <v>2.2963293874326492E-2</v>
      </c>
      <c r="L1015" s="170">
        <f t="shared" si="34"/>
        <v>30085.5</v>
      </c>
    </row>
    <row r="1016" spans="1:12" ht="12.95" customHeight="1" x14ac:dyDescent="0.25">
      <c r="A1016" s="680"/>
      <c r="B1016" s="681"/>
      <c r="C1016" s="681"/>
      <c r="D1016" s="681"/>
      <c r="E1016" s="684" t="s">
        <v>224</v>
      </c>
      <c r="F1016" s="685"/>
      <c r="G1016" s="169">
        <v>752366</v>
      </c>
      <c r="H1016" s="169">
        <v>752366</v>
      </c>
      <c r="I1016" s="170">
        <v>398348</v>
      </c>
      <c r="J1016" s="171">
        <v>52.95</v>
      </c>
      <c r="K1016" s="172">
        <f t="shared" si="33"/>
        <v>0.14099576411132156</v>
      </c>
      <c r="L1016" s="170">
        <f t="shared" si="34"/>
        <v>22165</v>
      </c>
    </row>
    <row r="1017" spans="1:12" ht="12.95" customHeight="1" x14ac:dyDescent="0.25">
      <c r="A1017" s="680"/>
      <c r="B1017" s="681"/>
      <c r="C1017" s="681"/>
      <c r="D1017" s="681"/>
      <c r="E1017" s="684" t="s">
        <v>263</v>
      </c>
      <c r="F1017" s="685"/>
      <c r="G1017" s="169">
        <v>1014594</v>
      </c>
      <c r="H1017" s="169">
        <v>1014594</v>
      </c>
      <c r="I1017" s="170">
        <v>491609</v>
      </c>
      <c r="J1017" s="171">
        <v>48.45</v>
      </c>
      <c r="K1017" s="172">
        <f t="shared" si="33"/>
        <v>0.17400560966542492</v>
      </c>
      <c r="L1017" s="170">
        <f t="shared" si="34"/>
        <v>-15688</v>
      </c>
    </row>
    <row r="1018" spans="1:12" ht="12.95" customHeight="1" x14ac:dyDescent="0.25">
      <c r="A1018" s="680"/>
      <c r="B1018" s="681"/>
      <c r="C1018" s="681"/>
      <c r="D1018" s="681"/>
      <c r="E1018" s="684" t="s">
        <v>264</v>
      </c>
      <c r="F1018" s="685"/>
      <c r="G1018" s="169">
        <v>179047</v>
      </c>
      <c r="H1018" s="169">
        <v>179047</v>
      </c>
      <c r="I1018" s="170">
        <v>86755</v>
      </c>
      <c r="J1018" s="171">
        <v>48.45</v>
      </c>
      <c r="K1018" s="172">
        <f t="shared" si="33"/>
        <v>3.0707038859182679E-2</v>
      </c>
      <c r="L1018" s="170">
        <f t="shared" si="34"/>
        <v>-2768.5</v>
      </c>
    </row>
    <row r="1019" spans="1:12" ht="12.95" customHeight="1" x14ac:dyDescent="0.25">
      <c r="A1019" s="680"/>
      <c r="B1019" s="681"/>
      <c r="C1019" s="681"/>
      <c r="D1019" s="681"/>
      <c r="E1019" s="684" t="s">
        <v>225</v>
      </c>
      <c r="F1019" s="685"/>
      <c r="G1019" s="169">
        <v>111039</v>
      </c>
      <c r="H1019" s="169">
        <v>111039</v>
      </c>
      <c r="I1019" s="170">
        <v>46171</v>
      </c>
      <c r="J1019" s="171">
        <v>41.58</v>
      </c>
      <c r="K1019" s="172">
        <f t="shared" si="33"/>
        <v>1.6342282187393503E-2</v>
      </c>
      <c r="L1019" s="170">
        <f t="shared" si="34"/>
        <v>-9348.5</v>
      </c>
    </row>
    <row r="1020" spans="1:12" ht="12.95" customHeight="1" x14ac:dyDescent="0.25">
      <c r="A1020" s="680"/>
      <c r="B1020" s="681"/>
      <c r="C1020" s="681"/>
      <c r="D1020" s="681"/>
      <c r="E1020" s="684" t="s">
        <v>265</v>
      </c>
      <c r="F1020" s="685"/>
      <c r="G1020" s="169">
        <v>143271</v>
      </c>
      <c r="H1020" s="169">
        <v>143271</v>
      </c>
      <c r="I1020" s="170">
        <v>52726</v>
      </c>
      <c r="J1020" s="171">
        <v>36.799999999999997</v>
      </c>
      <c r="K1020" s="172">
        <f t="shared" si="33"/>
        <v>1.8662432492527994E-2</v>
      </c>
      <c r="L1020" s="170">
        <f t="shared" si="34"/>
        <v>-18909.5</v>
      </c>
    </row>
    <row r="1021" spans="1:12" ht="12.95" customHeight="1" x14ac:dyDescent="0.25">
      <c r="A1021" s="680"/>
      <c r="B1021" s="681"/>
      <c r="C1021" s="681"/>
      <c r="D1021" s="681"/>
      <c r="E1021" s="684" t="s">
        <v>266</v>
      </c>
      <c r="F1021" s="685"/>
      <c r="G1021" s="169">
        <v>25283</v>
      </c>
      <c r="H1021" s="169">
        <v>25283</v>
      </c>
      <c r="I1021" s="170">
        <v>9305</v>
      </c>
      <c r="J1021" s="171">
        <v>36.799999999999997</v>
      </c>
      <c r="K1021" s="172">
        <f t="shared" si="33"/>
        <v>3.2935161844815266E-3</v>
      </c>
      <c r="L1021" s="170">
        <f t="shared" si="34"/>
        <v>-3336.5</v>
      </c>
    </row>
    <row r="1022" spans="1:12" ht="12.95" customHeight="1" x14ac:dyDescent="0.25">
      <c r="A1022" s="680"/>
      <c r="B1022" s="681"/>
      <c r="C1022" s="681"/>
      <c r="D1022" s="681"/>
      <c r="E1022" s="684" t="s">
        <v>226</v>
      </c>
      <c r="F1022" s="685"/>
      <c r="G1022" s="169">
        <v>163266</v>
      </c>
      <c r="H1022" s="169">
        <v>144224</v>
      </c>
      <c r="I1022" s="170">
        <v>56343</v>
      </c>
      <c r="J1022" s="171">
        <v>39.07</v>
      </c>
      <c r="K1022" s="172">
        <f t="shared" si="33"/>
        <v>1.9942674087290987E-2</v>
      </c>
      <c r="L1022" s="170">
        <f t="shared" si="34"/>
        <v>-15769</v>
      </c>
    </row>
    <row r="1023" spans="1:12" ht="12.95" customHeight="1" x14ac:dyDescent="0.25">
      <c r="A1023" s="680"/>
      <c r="B1023" s="681"/>
      <c r="C1023" s="681"/>
      <c r="D1023" s="681"/>
      <c r="E1023" s="684" t="s">
        <v>227</v>
      </c>
      <c r="F1023" s="685"/>
      <c r="G1023" s="169">
        <v>17954</v>
      </c>
      <c r="H1023" s="169">
        <v>17954</v>
      </c>
      <c r="I1023" s="170">
        <v>0</v>
      </c>
      <c r="J1023" s="171">
        <v>0</v>
      </c>
      <c r="K1023" s="172">
        <f t="shared" si="33"/>
        <v>0</v>
      </c>
      <c r="L1023" s="170">
        <f t="shared" si="34"/>
        <v>-8977</v>
      </c>
    </row>
    <row r="1024" spans="1:12" ht="12.95" customHeight="1" x14ac:dyDescent="0.25">
      <c r="A1024" s="680"/>
      <c r="B1024" s="681"/>
      <c r="C1024" s="681"/>
      <c r="D1024" s="681"/>
      <c r="E1024" s="684" t="s">
        <v>267</v>
      </c>
      <c r="F1024" s="685"/>
      <c r="G1024" s="169">
        <v>85000</v>
      </c>
      <c r="H1024" s="169">
        <v>85000</v>
      </c>
      <c r="I1024" s="170">
        <v>36478</v>
      </c>
      <c r="J1024" s="171">
        <v>42.92</v>
      </c>
      <c r="K1024" s="172">
        <f t="shared" si="33"/>
        <v>1.2911432926116833E-2</v>
      </c>
      <c r="L1024" s="170">
        <f t="shared" si="34"/>
        <v>-6022</v>
      </c>
    </row>
    <row r="1025" spans="1:12" ht="12.95" customHeight="1" x14ac:dyDescent="0.25">
      <c r="A1025" s="680"/>
      <c r="B1025" s="681"/>
      <c r="C1025" s="681"/>
      <c r="D1025" s="681"/>
      <c r="E1025" s="684" t="s">
        <v>268</v>
      </c>
      <c r="F1025" s="685"/>
      <c r="G1025" s="169">
        <v>15000</v>
      </c>
      <c r="H1025" s="169">
        <v>15000</v>
      </c>
      <c r="I1025" s="170">
        <v>6437</v>
      </c>
      <c r="J1025" s="171">
        <v>42.92</v>
      </c>
      <c r="K1025" s="172">
        <f t="shared" si="33"/>
        <v>2.2783840601297784E-3</v>
      </c>
      <c r="L1025" s="170">
        <f t="shared" si="34"/>
        <v>-1063</v>
      </c>
    </row>
    <row r="1026" spans="1:12" ht="12.95" customHeight="1" x14ac:dyDescent="0.25">
      <c r="A1026" s="680"/>
      <c r="B1026" s="681"/>
      <c r="C1026" s="681"/>
      <c r="D1026" s="681"/>
      <c r="E1026" s="684" t="s">
        <v>228</v>
      </c>
      <c r="F1026" s="685"/>
      <c r="G1026" s="169">
        <v>140515</v>
      </c>
      <c r="H1026" s="169">
        <v>120489</v>
      </c>
      <c r="I1026" s="170">
        <v>52648</v>
      </c>
      <c r="J1026" s="171">
        <v>43.7</v>
      </c>
      <c r="K1026" s="172">
        <f t="shared" si="33"/>
        <v>1.863482429667742E-2</v>
      </c>
      <c r="L1026" s="170">
        <f t="shared" si="34"/>
        <v>-7596.5</v>
      </c>
    </row>
    <row r="1027" spans="1:12" ht="12.95" customHeight="1" x14ac:dyDescent="0.25">
      <c r="A1027" s="680"/>
      <c r="B1027" s="681"/>
      <c r="C1027" s="681"/>
      <c r="D1027" s="681"/>
      <c r="E1027" s="684" t="s">
        <v>269</v>
      </c>
      <c r="F1027" s="685"/>
      <c r="G1027" s="169">
        <v>57000</v>
      </c>
      <c r="H1027" s="169">
        <v>57000</v>
      </c>
      <c r="I1027" s="170">
        <v>34352</v>
      </c>
      <c r="J1027" s="171">
        <v>60.27</v>
      </c>
      <c r="K1027" s="172">
        <f t="shared" si="33"/>
        <v>1.2158932613574357E-2</v>
      </c>
      <c r="L1027" s="170">
        <f t="shared" si="34"/>
        <v>5852</v>
      </c>
    </row>
    <row r="1028" spans="1:12" ht="12.95" customHeight="1" x14ac:dyDescent="0.25">
      <c r="A1028" s="680"/>
      <c r="B1028" s="681"/>
      <c r="C1028" s="681"/>
      <c r="D1028" s="681"/>
      <c r="E1028" s="684" t="s">
        <v>270</v>
      </c>
      <c r="F1028" s="685"/>
      <c r="G1028" s="169">
        <v>10059</v>
      </c>
      <c r="H1028" s="169">
        <v>10059</v>
      </c>
      <c r="I1028" s="170">
        <v>6062</v>
      </c>
      <c r="J1028" s="171">
        <v>60.26</v>
      </c>
      <c r="K1028" s="172">
        <f t="shared" si="33"/>
        <v>2.1456523493097275E-3</v>
      </c>
      <c r="L1028" s="170">
        <f t="shared" si="34"/>
        <v>1032.5</v>
      </c>
    </row>
    <row r="1029" spans="1:12" ht="12.95" customHeight="1" x14ac:dyDescent="0.25">
      <c r="A1029" s="680"/>
      <c r="B1029" s="681"/>
      <c r="C1029" s="681"/>
      <c r="D1029" s="681"/>
      <c r="E1029" s="684" t="s">
        <v>315</v>
      </c>
      <c r="F1029" s="685"/>
      <c r="G1029" s="169">
        <v>2500</v>
      </c>
      <c r="H1029" s="169">
        <v>2500</v>
      </c>
      <c r="I1029" s="170">
        <v>705</v>
      </c>
      <c r="J1029" s="171">
        <v>28.2</v>
      </c>
      <c r="K1029" s="172">
        <f t="shared" si="33"/>
        <v>2.4953561634169546E-4</v>
      </c>
      <c r="L1029" s="170">
        <f t="shared" si="34"/>
        <v>-545</v>
      </c>
    </row>
    <row r="1030" spans="1:12" ht="12.95" customHeight="1" x14ac:dyDescent="0.25">
      <c r="A1030" s="680"/>
      <c r="B1030" s="681"/>
      <c r="C1030" s="681"/>
      <c r="D1030" s="681"/>
      <c r="E1030" s="684" t="s">
        <v>229</v>
      </c>
      <c r="F1030" s="685"/>
      <c r="G1030" s="169">
        <v>198239</v>
      </c>
      <c r="H1030" s="169">
        <v>198239</v>
      </c>
      <c r="I1030" s="170">
        <v>81966</v>
      </c>
      <c r="J1030" s="171">
        <v>41.35</v>
      </c>
      <c r="K1030" s="172">
        <f t="shared" si="33"/>
        <v>2.9011966424203419E-2</v>
      </c>
      <c r="L1030" s="170">
        <f t="shared" si="34"/>
        <v>-17153.5</v>
      </c>
    </row>
    <row r="1031" spans="1:12" ht="12.95" customHeight="1" x14ac:dyDescent="0.25">
      <c r="A1031" s="680"/>
      <c r="B1031" s="681"/>
      <c r="C1031" s="681"/>
      <c r="D1031" s="681"/>
      <c r="E1031" s="684" t="s">
        <v>343</v>
      </c>
      <c r="F1031" s="685"/>
      <c r="G1031" s="169">
        <v>0</v>
      </c>
      <c r="H1031" s="169">
        <v>49470</v>
      </c>
      <c r="I1031" s="170">
        <v>34609</v>
      </c>
      <c r="J1031" s="171">
        <v>69.959999999999994</v>
      </c>
      <c r="K1031" s="172">
        <f t="shared" si="33"/>
        <v>1.22498980793897E-2</v>
      </c>
      <c r="L1031" s="170">
        <f t="shared" si="34"/>
        <v>9874</v>
      </c>
    </row>
    <row r="1032" spans="1:12" ht="12.95" customHeight="1" x14ac:dyDescent="0.25">
      <c r="A1032" s="680"/>
      <c r="B1032" s="681"/>
      <c r="C1032" s="681"/>
      <c r="D1032" s="681"/>
      <c r="E1032" s="684" t="s">
        <v>410</v>
      </c>
      <c r="F1032" s="685"/>
      <c r="G1032" s="169">
        <v>0</v>
      </c>
      <c r="H1032" s="169">
        <v>8730</v>
      </c>
      <c r="I1032" s="170">
        <v>6107</v>
      </c>
      <c r="J1032" s="171">
        <v>69.959999999999994</v>
      </c>
      <c r="K1032" s="172">
        <f t="shared" si="33"/>
        <v>2.1615801546081333E-3</v>
      </c>
      <c r="L1032" s="170">
        <f t="shared" si="34"/>
        <v>1742</v>
      </c>
    </row>
    <row r="1033" spans="1:12" ht="12.95" customHeight="1" x14ac:dyDescent="0.25">
      <c r="A1033" s="680"/>
      <c r="B1033" s="681"/>
      <c r="C1033" s="681"/>
      <c r="D1033" s="681"/>
      <c r="E1033" s="684" t="s">
        <v>230</v>
      </c>
      <c r="F1033" s="685"/>
      <c r="G1033" s="169">
        <v>120181</v>
      </c>
      <c r="H1033" s="169">
        <v>120181</v>
      </c>
      <c r="I1033" s="170">
        <v>56738</v>
      </c>
      <c r="J1033" s="171">
        <v>47.21</v>
      </c>
      <c r="K1033" s="172">
        <f t="shared" si="33"/>
        <v>2.008248482268811E-2</v>
      </c>
      <c r="L1033" s="170">
        <f t="shared" si="34"/>
        <v>-3352.5</v>
      </c>
    </row>
    <row r="1034" spans="1:12" ht="12.95" customHeight="1" x14ac:dyDescent="0.25">
      <c r="A1034" s="680"/>
      <c r="B1034" s="681"/>
      <c r="C1034" s="681"/>
      <c r="D1034" s="681"/>
      <c r="E1034" s="684" t="s">
        <v>231</v>
      </c>
      <c r="F1034" s="685"/>
      <c r="G1034" s="169">
        <v>14930</v>
      </c>
      <c r="H1034" s="169">
        <v>14930</v>
      </c>
      <c r="I1034" s="170">
        <v>11266</v>
      </c>
      <c r="J1034" s="171">
        <v>75.459999999999994</v>
      </c>
      <c r="K1034" s="172">
        <f t="shared" si="33"/>
        <v>3.9876145442631784E-3</v>
      </c>
      <c r="L1034" s="170">
        <f t="shared" si="34"/>
        <v>3801</v>
      </c>
    </row>
    <row r="1035" spans="1:12" ht="12.95" customHeight="1" x14ac:dyDescent="0.25">
      <c r="A1035" s="680"/>
      <c r="B1035" s="681"/>
      <c r="C1035" s="681"/>
      <c r="D1035" s="681"/>
      <c r="E1035" s="684" t="s">
        <v>232</v>
      </c>
      <c r="F1035" s="685"/>
      <c r="G1035" s="169">
        <v>314310</v>
      </c>
      <c r="H1035" s="169">
        <v>296310</v>
      </c>
      <c r="I1035" s="170">
        <v>123238</v>
      </c>
      <c r="J1035" s="171">
        <v>41.59</v>
      </c>
      <c r="K1035" s="172">
        <f t="shared" si="33"/>
        <v>4.3620241541443776E-2</v>
      </c>
      <c r="L1035" s="170">
        <f t="shared" si="34"/>
        <v>-24917</v>
      </c>
    </row>
    <row r="1036" spans="1:12" ht="12.95" customHeight="1" x14ac:dyDescent="0.25">
      <c r="A1036" s="680"/>
      <c r="B1036" s="681"/>
      <c r="C1036" s="681"/>
      <c r="D1036" s="681"/>
      <c r="E1036" s="684" t="s">
        <v>271</v>
      </c>
      <c r="F1036" s="685"/>
      <c r="G1036" s="169">
        <v>1017111</v>
      </c>
      <c r="H1036" s="169">
        <v>967641</v>
      </c>
      <c r="I1036" s="170">
        <v>101571</v>
      </c>
      <c r="J1036" s="171">
        <v>10.5</v>
      </c>
      <c r="K1036" s="172">
        <f t="shared" si="33"/>
        <v>3.5951180265875675E-2</v>
      </c>
      <c r="L1036" s="170">
        <f t="shared" si="34"/>
        <v>-382249.5</v>
      </c>
    </row>
    <row r="1037" spans="1:12" ht="12.95" customHeight="1" x14ac:dyDescent="0.25">
      <c r="A1037" s="680"/>
      <c r="B1037" s="681"/>
      <c r="C1037" s="681"/>
      <c r="D1037" s="681"/>
      <c r="E1037" s="684" t="s">
        <v>272</v>
      </c>
      <c r="F1037" s="685"/>
      <c r="G1037" s="169">
        <v>179490</v>
      </c>
      <c r="H1037" s="169">
        <v>170760</v>
      </c>
      <c r="I1037" s="170">
        <v>17924</v>
      </c>
      <c r="J1037" s="171">
        <v>10.5</v>
      </c>
      <c r="K1037" s="172">
        <f t="shared" si="33"/>
        <v>6.3442218259695737E-3</v>
      </c>
      <c r="L1037" s="170">
        <f t="shared" si="34"/>
        <v>-67456</v>
      </c>
    </row>
    <row r="1038" spans="1:12" ht="12.95" customHeight="1" x14ac:dyDescent="0.25">
      <c r="A1038" s="680"/>
      <c r="B1038" s="681"/>
      <c r="C1038" s="681"/>
      <c r="D1038" s="681"/>
      <c r="E1038" s="684" t="s">
        <v>233</v>
      </c>
      <c r="F1038" s="685"/>
      <c r="G1038" s="169">
        <v>20301</v>
      </c>
      <c r="H1038" s="169">
        <v>20301</v>
      </c>
      <c r="I1038" s="170">
        <v>8942</v>
      </c>
      <c r="J1038" s="171">
        <v>44.05</v>
      </c>
      <c r="K1038" s="172">
        <f t="shared" si="33"/>
        <v>3.1650318884077172E-3</v>
      </c>
      <c r="L1038" s="170">
        <f t="shared" si="34"/>
        <v>-1208.5</v>
      </c>
    </row>
    <row r="1039" spans="1:12" ht="30" customHeight="1" x14ac:dyDescent="0.25">
      <c r="A1039" s="680"/>
      <c r="B1039" s="681"/>
      <c r="C1039" s="681"/>
      <c r="D1039" s="681"/>
      <c r="E1039" s="684" t="s">
        <v>234</v>
      </c>
      <c r="F1039" s="685"/>
      <c r="G1039" s="169">
        <v>21369</v>
      </c>
      <c r="H1039" s="169">
        <v>21369</v>
      </c>
      <c r="I1039" s="170">
        <v>9895</v>
      </c>
      <c r="J1039" s="171">
        <v>46.3</v>
      </c>
      <c r="K1039" s="172">
        <f t="shared" si="33"/>
        <v>3.5023474095050729E-3</v>
      </c>
      <c r="L1039" s="170">
        <f t="shared" si="34"/>
        <v>-789.5</v>
      </c>
    </row>
    <row r="1040" spans="1:12" ht="30" customHeight="1" x14ac:dyDescent="0.25">
      <c r="A1040" s="680"/>
      <c r="B1040" s="681"/>
      <c r="C1040" s="681"/>
      <c r="D1040" s="681"/>
      <c r="E1040" s="684" t="s">
        <v>235</v>
      </c>
      <c r="F1040" s="685"/>
      <c r="G1040" s="169">
        <v>39968</v>
      </c>
      <c r="H1040" s="169">
        <v>29968</v>
      </c>
      <c r="I1040" s="170">
        <v>13238</v>
      </c>
      <c r="J1040" s="171">
        <v>44.17</v>
      </c>
      <c r="K1040" s="172">
        <f t="shared" si="33"/>
        <v>4.6856063675622187E-3</v>
      </c>
      <c r="L1040" s="170">
        <f t="shared" si="34"/>
        <v>-1746</v>
      </c>
    </row>
    <row r="1041" spans="1:12" ht="30" customHeight="1" x14ac:dyDescent="0.25">
      <c r="A1041" s="680"/>
      <c r="B1041" s="681"/>
      <c r="C1041" s="681"/>
      <c r="D1041" s="681"/>
      <c r="E1041" s="684" t="s">
        <v>345</v>
      </c>
      <c r="F1041" s="685"/>
      <c r="G1041" s="169">
        <v>17000</v>
      </c>
      <c r="H1041" s="169">
        <v>17000</v>
      </c>
      <c r="I1041" s="170">
        <v>4241</v>
      </c>
      <c r="J1041" s="171">
        <v>24.94</v>
      </c>
      <c r="K1041" s="172">
        <f t="shared" si="33"/>
        <v>1.501107161567561E-3</v>
      </c>
      <c r="L1041" s="170">
        <f t="shared" si="34"/>
        <v>-4259</v>
      </c>
    </row>
    <row r="1042" spans="1:12" ht="30" customHeight="1" x14ac:dyDescent="0.25">
      <c r="A1042" s="680"/>
      <c r="B1042" s="681"/>
      <c r="C1042" s="681"/>
      <c r="D1042" s="681"/>
      <c r="E1042" s="684" t="s">
        <v>335</v>
      </c>
      <c r="F1042" s="685"/>
      <c r="G1042" s="169">
        <v>3000</v>
      </c>
      <c r="H1042" s="169">
        <v>3000</v>
      </c>
      <c r="I1042" s="170">
        <v>748</v>
      </c>
      <c r="J1042" s="171">
        <v>24.94</v>
      </c>
      <c r="K1042" s="172">
        <f t="shared" si="33"/>
        <v>2.6475551918239459E-4</v>
      </c>
      <c r="L1042" s="170">
        <f t="shared" si="34"/>
        <v>-752</v>
      </c>
    </row>
    <row r="1043" spans="1:12" ht="30" customHeight="1" x14ac:dyDescent="0.25">
      <c r="A1043" s="680"/>
      <c r="B1043" s="681"/>
      <c r="C1043" s="681"/>
      <c r="D1043" s="681"/>
      <c r="E1043" s="684" t="s">
        <v>237</v>
      </c>
      <c r="F1043" s="685"/>
      <c r="G1043" s="169">
        <v>0</v>
      </c>
      <c r="H1043" s="169">
        <v>28000</v>
      </c>
      <c r="I1043" s="170">
        <v>2337</v>
      </c>
      <c r="J1043" s="171">
        <v>8.35</v>
      </c>
      <c r="K1043" s="172">
        <f t="shared" ref="K1043:K1106" si="35">I1043/$I$8%</f>
        <v>8.2718402183055637E-4</v>
      </c>
      <c r="L1043" s="170">
        <f t="shared" ref="L1043:L1106" si="36">I1043-H1043/2</f>
        <v>-11663</v>
      </c>
    </row>
    <row r="1044" spans="1:12" ht="12.95" customHeight="1" x14ac:dyDescent="0.25">
      <c r="A1044" s="680"/>
      <c r="B1044" s="681"/>
      <c r="C1044" s="681"/>
      <c r="D1044" s="681"/>
      <c r="E1044" s="684" t="s">
        <v>238</v>
      </c>
      <c r="F1044" s="685"/>
      <c r="G1044" s="169">
        <v>36520</v>
      </c>
      <c r="H1044" s="169">
        <v>36520</v>
      </c>
      <c r="I1044" s="170">
        <v>17486</v>
      </c>
      <c r="J1044" s="171">
        <v>47.88</v>
      </c>
      <c r="K1044" s="172">
        <f t="shared" si="35"/>
        <v>6.1891911877317539E-3</v>
      </c>
      <c r="L1044" s="170">
        <f t="shared" si="36"/>
        <v>-774</v>
      </c>
    </row>
    <row r="1045" spans="1:12" ht="12.95" customHeight="1" x14ac:dyDescent="0.25">
      <c r="A1045" s="680"/>
      <c r="B1045" s="681"/>
      <c r="C1045" s="681"/>
      <c r="D1045" s="681"/>
      <c r="E1045" s="684" t="s">
        <v>278</v>
      </c>
      <c r="F1045" s="685"/>
      <c r="G1045" s="169">
        <v>49422</v>
      </c>
      <c r="H1045" s="169">
        <v>49422</v>
      </c>
      <c r="I1045" s="170">
        <v>29120</v>
      </c>
      <c r="J1045" s="171">
        <v>58.92</v>
      </c>
      <c r="K1045" s="172">
        <f t="shared" si="35"/>
        <v>1.0307059784213009E-2</v>
      </c>
      <c r="L1045" s="170">
        <f t="shared" si="36"/>
        <v>4409</v>
      </c>
    </row>
    <row r="1046" spans="1:12" ht="12.95" customHeight="1" x14ac:dyDescent="0.25">
      <c r="A1046" s="680"/>
      <c r="B1046" s="681"/>
      <c r="C1046" s="681"/>
      <c r="D1046" s="681"/>
      <c r="E1046" s="684" t="s">
        <v>279</v>
      </c>
      <c r="F1046" s="685"/>
      <c r="G1046" s="169">
        <v>8721</v>
      </c>
      <c r="H1046" s="169">
        <v>8721</v>
      </c>
      <c r="I1046" s="170">
        <v>5138</v>
      </c>
      <c r="J1046" s="171">
        <v>58.92</v>
      </c>
      <c r="K1046" s="172">
        <f t="shared" si="35"/>
        <v>1.8186014138491223E-3</v>
      </c>
      <c r="L1046" s="170">
        <f t="shared" si="36"/>
        <v>777.5</v>
      </c>
    </row>
    <row r="1047" spans="1:12" ht="12.95" customHeight="1" x14ac:dyDescent="0.25">
      <c r="A1047" s="680"/>
      <c r="B1047" s="681"/>
      <c r="C1047" s="681"/>
      <c r="D1047" s="681"/>
      <c r="E1047" s="684" t="s">
        <v>239</v>
      </c>
      <c r="F1047" s="685"/>
      <c r="G1047" s="169">
        <v>14209</v>
      </c>
      <c r="H1047" s="169">
        <v>10209</v>
      </c>
      <c r="I1047" s="170">
        <v>177</v>
      </c>
      <c r="J1047" s="171">
        <v>1.73</v>
      </c>
      <c r="K1047" s="172">
        <f t="shared" si="35"/>
        <v>6.2649367507063968E-5</v>
      </c>
      <c r="L1047" s="170">
        <f t="shared" si="36"/>
        <v>-4927.5</v>
      </c>
    </row>
    <row r="1048" spans="1:12" ht="12.95" customHeight="1" x14ac:dyDescent="0.25">
      <c r="A1048" s="680"/>
      <c r="B1048" s="681"/>
      <c r="C1048" s="681"/>
      <c r="D1048" s="681"/>
      <c r="E1048" s="684" t="s">
        <v>280</v>
      </c>
      <c r="F1048" s="685"/>
      <c r="G1048" s="169">
        <v>1700</v>
      </c>
      <c r="H1048" s="169">
        <v>1700</v>
      </c>
      <c r="I1048" s="170">
        <v>0</v>
      </c>
      <c r="J1048" s="171">
        <v>0</v>
      </c>
      <c r="K1048" s="172">
        <f t="shared" si="35"/>
        <v>0</v>
      </c>
      <c r="L1048" s="170">
        <f t="shared" si="36"/>
        <v>-850</v>
      </c>
    </row>
    <row r="1049" spans="1:12" ht="12.95" customHeight="1" x14ac:dyDescent="0.25">
      <c r="A1049" s="173" t="s">
        <v>0</v>
      </c>
      <c r="B1049" s="94"/>
      <c r="C1049" s="94"/>
      <c r="D1049" s="214"/>
      <c r="E1049" s="684" t="s">
        <v>281</v>
      </c>
      <c r="F1049" s="685"/>
      <c r="G1049" s="169">
        <v>300</v>
      </c>
      <c r="H1049" s="169">
        <v>300</v>
      </c>
      <c r="I1049" s="170">
        <v>0</v>
      </c>
      <c r="J1049" s="171">
        <v>0</v>
      </c>
      <c r="K1049" s="172">
        <f t="shared" si="35"/>
        <v>0</v>
      </c>
      <c r="L1049" s="170">
        <f t="shared" si="36"/>
        <v>-150</v>
      </c>
    </row>
    <row r="1050" spans="1:12" ht="12.95" customHeight="1" x14ac:dyDescent="0.25">
      <c r="A1050" s="173"/>
      <c r="B1050" s="94"/>
      <c r="C1050" s="94"/>
      <c r="D1050" s="214"/>
      <c r="E1050" s="684" t="s">
        <v>240</v>
      </c>
      <c r="F1050" s="685"/>
      <c r="G1050" s="169">
        <v>37026</v>
      </c>
      <c r="H1050" s="169">
        <v>37026</v>
      </c>
      <c r="I1050" s="170">
        <v>7929</v>
      </c>
      <c r="J1050" s="171">
        <v>21.41</v>
      </c>
      <c r="K1050" s="172">
        <f t="shared" si="35"/>
        <v>2.8064792935791534E-3</v>
      </c>
      <c r="L1050" s="170">
        <f t="shared" si="36"/>
        <v>-10584</v>
      </c>
    </row>
    <row r="1051" spans="1:12" ht="12.95" customHeight="1" x14ac:dyDescent="0.25">
      <c r="A1051" s="173"/>
      <c r="B1051" s="94"/>
      <c r="C1051" s="94"/>
      <c r="D1051" s="214"/>
      <c r="E1051" s="684" t="s">
        <v>411</v>
      </c>
      <c r="F1051" s="685"/>
      <c r="G1051" s="169">
        <v>1370</v>
      </c>
      <c r="H1051" s="169">
        <v>1370</v>
      </c>
      <c r="I1051" s="170">
        <v>377</v>
      </c>
      <c r="J1051" s="171">
        <v>27.55</v>
      </c>
      <c r="K1051" s="172">
        <f t="shared" si="35"/>
        <v>1.3343961327775771E-4</v>
      </c>
      <c r="L1051" s="170">
        <f t="shared" si="36"/>
        <v>-308</v>
      </c>
    </row>
    <row r="1052" spans="1:12" ht="12.95" customHeight="1" x14ac:dyDescent="0.25">
      <c r="A1052" s="173"/>
      <c r="B1052" s="94"/>
      <c r="C1052" s="94"/>
      <c r="D1052" s="214"/>
      <c r="E1052" s="684" t="s">
        <v>412</v>
      </c>
      <c r="F1052" s="685"/>
      <c r="G1052" s="169">
        <v>242</v>
      </c>
      <c r="H1052" s="169">
        <v>242</v>
      </c>
      <c r="I1052" s="170">
        <v>67</v>
      </c>
      <c r="J1052" s="171">
        <v>27.52</v>
      </c>
      <c r="K1052" s="172">
        <f t="shared" si="35"/>
        <v>2.3714732333182405E-5</v>
      </c>
      <c r="L1052" s="170">
        <f t="shared" si="36"/>
        <v>-54</v>
      </c>
    </row>
    <row r="1053" spans="1:12" ht="12.95" customHeight="1" x14ac:dyDescent="0.25">
      <c r="A1053" s="173"/>
      <c r="B1053" s="94"/>
      <c r="C1053" s="94"/>
      <c r="D1053" s="214"/>
      <c r="E1053" s="684" t="s">
        <v>241</v>
      </c>
      <c r="F1053" s="685"/>
      <c r="G1053" s="169">
        <v>298110</v>
      </c>
      <c r="H1053" s="169">
        <v>282823</v>
      </c>
      <c r="I1053" s="170">
        <v>203471</v>
      </c>
      <c r="J1053" s="171">
        <v>71.94</v>
      </c>
      <c r="K1053" s="172">
        <f t="shared" si="35"/>
        <v>7.2018810486044138E-2</v>
      </c>
      <c r="L1053" s="170">
        <f t="shared" si="36"/>
        <v>62059.5</v>
      </c>
    </row>
    <row r="1054" spans="1:12" ht="12.95" customHeight="1" x14ac:dyDescent="0.25">
      <c r="A1054" s="173"/>
      <c r="B1054" s="94"/>
      <c r="C1054" s="94"/>
      <c r="D1054" s="214"/>
      <c r="E1054" s="684" t="s">
        <v>242</v>
      </c>
      <c r="F1054" s="685"/>
      <c r="G1054" s="169">
        <v>4856</v>
      </c>
      <c r="H1054" s="169">
        <v>24856</v>
      </c>
      <c r="I1054" s="170">
        <v>3235</v>
      </c>
      <c r="J1054" s="171">
        <v>13.01</v>
      </c>
      <c r="K1054" s="172">
        <f t="shared" si="35"/>
        <v>1.1450322253409714E-3</v>
      </c>
      <c r="L1054" s="170">
        <f t="shared" si="36"/>
        <v>-9193</v>
      </c>
    </row>
    <row r="1055" spans="1:12" ht="12.95" customHeight="1" x14ac:dyDescent="0.25">
      <c r="A1055" s="173"/>
      <c r="B1055" s="94"/>
      <c r="C1055" s="94"/>
      <c r="D1055" s="214"/>
      <c r="E1055" s="684" t="s">
        <v>243</v>
      </c>
      <c r="F1055" s="685"/>
      <c r="G1055" s="169">
        <v>0</v>
      </c>
      <c r="H1055" s="169">
        <v>33042</v>
      </c>
      <c r="I1055" s="170">
        <v>33041</v>
      </c>
      <c r="J1055" s="171">
        <v>100</v>
      </c>
      <c r="K1055" s="172">
        <f t="shared" si="35"/>
        <v>1.1694902552547461E-2</v>
      </c>
      <c r="L1055" s="170">
        <f t="shared" si="36"/>
        <v>16520</v>
      </c>
    </row>
    <row r="1056" spans="1:12" ht="46.5" customHeight="1" x14ac:dyDescent="0.25">
      <c r="A1056" s="213"/>
      <c r="B1056" s="218"/>
      <c r="C1056" s="218"/>
      <c r="D1056" s="219"/>
      <c r="E1056" s="684" t="s">
        <v>321</v>
      </c>
      <c r="F1056" s="685"/>
      <c r="G1056" s="169">
        <v>0</v>
      </c>
      <c r="H1056" s="169">
        <v>7000</v>
      </c>
      <c r="I1056" s="170">
        <v>3321</v>
      </c>
      <c r="J1056" s="171">
        <v>47.44</v>
      </c>
      <c r="K1056" s="172">
        <f t="shared" si="35"/>
        <v>1.1754720310223697E-3</v>
      </c>
      <c r="L1056" s="170">
        <f t="shared" si="36"/>
        <v>-179</v>
      </c>
    </row>
    <row r="1057" spans="1:12" ht="12.95" customHeight="1" x14ac:dyDescent="0.25">
      <c r="A1057" s="173"/>
      <c r="B1057" s="94"/>
      <c r="C1057" s="94"/>
      <c r="D1057" s="214"/>
      <c r="E1057" s="684" t="s">
        <v>337</v>
      </c>
      <c r="F1057" s="685"/>
      <c r="G1057" s="169">
        <v>0</v>
      </c>
      <c r="H1057" s="169">
        <v>26</v>
      </c>
      <c r="I1057" s="170">
        <v>26</v>
      </c>
      <c r="J1057" s="171">
        <v>100</v>
      </c>
      <c r="K1057" s="172">
        <f t="shared" si="35"/>
        <v>9.2027319501901869E-6</v>
      </c>
      <c r="L1057" s="170">
        <f t="shared" si="36"/>
        <v>13</v>
      </c>
    </row>
    <row r="1058" spans="1:12" ht="12.95" customHeight="1" x14ac:dyDescent="0.25">
      <c r="A1058" s="173"/>
      <c r="B1058" s="94"/>
      <c r="C1058" s="94"/>
      <c r="D1058" s="214"/>
      <c r="E1058" s="684" t="s">
        <v>286</v>
      </c>
      <c r="F1058" s="685"/>
      <c r="G1058" s="169">
        <v>0</v>
      </c>
      <c r="H1058" s="169">
        <v>423</v>
      </c>
      <c r="I1058" s="170">
        <v>217</v>
      </c>
      <c r="J1058" s="171">
        <v>51.3</v>
      </c>
      <c r="K1058" s="172">
        <f t="shared" si="35"/>
        <v>7.6807416661202717E-5</v>
      </c>
      <c r="L1058" s="170">
        <f t="shared" si="36"/>
        <v>5.5</v>
      </c>
    </row>
    <row r="1059" spans="1:12" ht="12.95" customHeight="1" x14ac:dyDescent="0.25">
      <c r="A1059" s="173"/>
      <c r="B1059" s="94"/>
      <c r="C1059" s="94"/>
      <c r="D1059" s="214"/>
      <c r="E1059" s="684" t="s">
        <v>245</v>
      </c>
      <c r="F1059" s="685"/>
      <c r="G1059" s="169">
        <v>0</v>
      </c>
      <c r="H1059" s="169">
        <v>4864</v>
      </c>
      <c r="I1059" s="170">
        <v>3600</v>
      </c>
      <c r="J1059" s="171">
        <v>74.010000000000005</v>
      </c>
      <c r="K1059" s="172">
        <f t="shared" si="35"/>
        <v>1.2742244238724875E-3</v>
      </c>
      <c r="L1059" s="170">
        <f t="shared" si="36"/>
        <v>1168</v>
      </c>
    </row>
    <row r="1060" spans="1:12" ht="12.95" customHeight="1" x14ac:dyDescent="0.25">
      <c r="A1060" s="173"/>
      <c r="B1060" s="94"/>
      <c r="C1060" s="94"/>
      <c r="D1060" s="214"/>
      <c r="E1060" s="684" t="s">
        <v>246</v>
      </c>
      <c r="F1060" s="685"/>
      <c r="G1060" s="169">
        <v>3000</v>
      </c>
      <c r="H1060" s="169">
        <v>3000</v>
      </c>
      <c r="I1060" s="170">
        <v>0</v>
      </c>
      <c r="J1060" s="171">
        <v>0</v>
      </c>
      <c r="K1060" s="172">
        <f t="shared" si="35"/>
        <v>0</v>
      </c>
      <c r="L1060" s="170">
        <f t="shared" si="36"/>
        <v>-1500</v>
      </c>
    </row>
    <row r="1061" spans="1:12" ht="12.95" customHeight="1" x14ac:dyDescent="0.25">
      <c r="A1061" s="173"/>
      <c r="B1061" s="94"/>
      <c r="C1061" s="94"/>
      <c r="D1061" s="214"/>
      <c r="E1061" s="684" t="s">
        <v>282</v>
      </c>
      <c r="F1061" s="685"/>
      <c r="G1061" s="169">
        <v>86275</v>
      </c>
      <c r="H1061" s="169">
        <v>86275</v>
      </c>
      <c r="I1061" s="170">
        <v>24869</v>
      </c>
      <c r="J1061" s="171">
        <v>28.83</v>
      </c>
      <c r="K1061" s="172">
        <f t="shared" si="35"/>
        <v>8.8024131103569131E-3</v>
      </c>
      <c r="L1061" s="170">
        <f t="shared" si="36"/>
        <v>-18268.5</v>
      </c>
    </row>
    <row r="1062" spans="1:12" ht="12.95" customHeight="1" x14ac:dyDescent="0.25">
      <c r="A1062" s="173"/>
      <c r="B1062" s="94"/>
      <c r="C1062" s="94"/>
      <c r="D1062" s="214"/>
      <c r="E1062" s="684" t="s">
        <v>283</v>
      </c>
      <c r="F1062" s="685"/>
      <c r="G1062" s="169">
        <v>15225</v>
      </c>
      <c r="H1062" s="169">
        <v>15225</v>
      </c>
      <c r="I1062" s="170">
        <v>4389</v>
      </c>
      <c r="J1062" s="171">
        <v>28.83</v>
      </c>
      <c r="K1062" s="172">
        <f t="shared" si="35"/>
        <v>1.5534919434378742E-3</v>
      </c>
      <c r="L1062" s="170">
        <f t="shared" si="36"/>
        <v>-3223.5</v>
      </c>
    </row>
    <row r="1063" spans="1:12" ht="12.95" customHeight="1" x14ac:dyDescent="0.25">
      <c r="A1063" s="173"/>
      <c r="B1063" s="94"/>
      <c r="C1063" s="94"/>
      <c r="D1063" s="214"/>
      <c r="E1063" s="684" t="s">
        <v>413</v>
      </c>
      <c r="F1063" s="685"/>
      <c r="G1063" s="169">
        <v>0</v>
      </c>
      <c r="H1063" s="169">
        <v>9627</v>
      </c>
      <c r="I1063" s="170">
        <v>9626</v>
      </c>
      <c r="J1063" s="171">
        <v>99.99</v>
      </c>
      <c r="K1063" s="172">
        <f t="shared" si="35"/>
        <v>3.4071345289434902E-3</v>
      </c>
      <c r="L1063" s="170">
        <f t="shared" si="36"/>
        <v>4812.5</v>
      </c>
    </row>
    <row r="1064" spans="1:12" s="175" customFormat="1" ht="12.95" customHeight="1" x14ac:dyDescent="0.25">
      <c r="A1064" s="680" t="s">
        <v>0</v>
      </c>
      <c r="B1064" s="681"/>
      <c r="C1064" s="176"/>
      <c r="D1064" s="690" t="s">
        <v>247</v>
      </c>
      <c r="E1064" s="691"/>
      <c r="F1064" s="691"/>
      <c r="G1064" s="164">
        <v>52941</v>
      </c>
      <c r="H1064" s="164">
        <v>52941</v>
      </c>
      <c r="I1064" s="165">
        <v>0</v>
      </c>
      <c r="J1064" s="166">
        <v>0</v>
      </c>
      <c r="K1064" s="167">
        <f t="shared" si="35"/>
        <v>0</v>
      </c>
      <c r="L1064" s="165">
        <f t="shared" si="36"/>
        <v>-26470.5</v>
      </c>
    </row>
    <row r="1065" spans="1:12" ht="12.95" customHeight="1" x14ac:dyDescent="0.25">
      <c r="A1065" s="680"/>
      <c r="B1065" s="681"/>
      <c r="C1065" s="168"/>
      <c r="D1065" s="681" t="s">
        <v>0</v>
      </c>
      <c r="E1065" s="684" t="s">
        <v>284</v>
      </c>
      <c r="F1065" s="685"/>
      <c r="G1065" s="169">
        <v>45000</v>
      </c>
      <c r="H1065" s="169">
        <v>45000</v>
      </c>
      <c r="I1065" s="170">
        <v>0</v>
      </c>
      <c r="J1065" s="171">
        <v>0</v>
      </c>
      <c r="K1065" s="172">
        <f t="shared" si="35"/>
        <v>0</v>
      </c>
      <c r="L1065" s="170">
        <f t="shared" si="36"/>
        <v>-22500</v>
      </c>
    </row>
    <row r="1066" spans="1:12" ht="12.95" customHeight="1" x14ac:dyDescent="0.25">
      <c r="A1066" s="680"/>
      <c r="B1066" s="681"/>
      <c r="C1066" s="168"/>
      <c r="D1066" s="681"/>
      <c r="E1066" s="684" t="s">
        <v>285</v>
      </c>
      <c r="F1066" s="685"/>
      <c r="G1066" s="169">
        <v>7941</v>
      </c>
      <c r="H1066" s="169">
        <v>7941</v>
      </c>
      <c r="I1066" s="170">
        <v>0</v>
      </c>
      <c r="J1066" s="171">
        <v>0</v>
      </c>
      <c r="K1066" s="172">
        <f t="shared" si="35"/>
        <v>0</v>
      </c>
      <c r="L1066" s="170">
        <f t="shared" si="36"/>
        <v>-3970.5</v>
      </c>
    </row>
    <row r="1067" spans="1:12" ht="12.95" customHeight="1" x14ac:dyDescent="0.25">
      <c r="A1067" s="680" t="s">
        <v>0</v>
      </c>
      <c r="B1067" s="686" t="s">
        <v>185</v>
      </c>
      <c r="C1067" s="687"/>
      <c r="D1067" s="687"/>
      <c r="E1067" s="687"/>
      <c r="F1067" s="687"/>
      <c r="G1067" s="159">
        <v>22758711</v>
      </c>
      <c r="H1067" s="159">
        <v>24726490</v>
      </c>
      <c r="I1067" s="160">
        <v>13516354</v>
      </c>
      <c r="J1067" s="161">
        <v>54.66</v>
      </c>
      <c r="K1067" s="162">
        <f t="shared" si="35"/>
        <v>4.7841301079184975</v>
      </c>
      <c r="L1067" s="160">
        <f t="shared" si="36"/>
        <v>1153109</v>
      </c>
    </row>
    <row r="1068" spans="1:12" s="175" customFormat="1" ht="12.95" customHeight="1" x14ac:dyDescent="0.25">
      <c r="A1068" s="680"/>
      <c r="B1068" s="688" t="s">
        <v>0</v>
      </c>
      <c r="C1068" s="174"/>
      <c r="D1068" s="690" t="s">
        <v>220</v>
      </c>
      <c r="E1068" s="691"/>
      <c r="F1068" s="691"/>
      <c r="G1068" s="164">
        <v>22758711</v>
      </c>
      <c r="H1068" s="164">
        <v>24726490</v>
      </c>
      <c r="I1068" s="165">
        <v>13516354</v>
      </c>
      <c r="J1068" s="166">
        <v>54.66</v>
      </c>
      <c r="K1068" s="167">
        <f t="shared" si="35"/>
        <v>4.7841301079184975</v>
      </c>
      <c r="L1068" s="165">
        <f t="shared" si="36"/>
        <v>1153109</v>
      </c>
    </row>
    <row r="1069" spans="1:12" ht="57.6" customHeight="1" x14ac:dyDescent="0.25">
      <c r="A1069" s="680"/>
      <c r="B1069" s="681"/>
      <c r="C1069" s="168"/>
      <c r="D1069" s="681" t="s">
        <v>0</v>
      </c>
      <c r="E1069" s="684" t="s">
        <v>414</v>
      </c>
      <c r="F1069" s="685"/>
      <c r="G1069" s="169">
        <v>0</v>
      </c>
      <c r="H1069" s="169">
        <v>652768</v>
      </c>
      <c r="I1069" s="170">
        <v>369857</v>
      </c>
      <c r="J1069" s="171">
        <v>56.66</v>
      </c>
      <c r="K1069" s="172">
        <f t="shared" si="35"/>
        <v>0.13091133965005738</v>
      </c>
      <c r="L1069" s="170">
        <f t="shared" si="36"/>
        <v>43473</v>
      </c>
    </row>
    <row r="1070" spans="1:12" ht="57.6" customHeight="1" x14ac:dyDescent="0.25">
      <c r="A1070" s="680"/>
      <c r="B1070" s="681"/>
      <c r="C1070" s="168"/>
      <c r="D1070" s="681"/>
      <c r="E1070" s="684" t="s">
        <v>293</v>
      </c>
      <c r="F1070" s="685"/>
      <c r="G1070" s="169">
        <v>18929826</v>
      </c>
      <c r="H1070" s="169">
        <v>19044530</v>
      </c>
      <c r="I1070" s="170">
        <v>11357043</v>
      </c>
      <c r="J1070" s="171">
        <v>59.63</v>
      </c>
      <c r="K1070" s="172">
        <f t="shared" si="35"/>
        <v>4.0198393259916854</v>
      </c>
      <c r="L1070" s="170">
        <f t="shared" si="36"/>
        <v>1834778</v>
      </c>
    </row>
    <row r="1071" spans="1:12" ht="45" customHeight="1" x14ac:dyDescent="0.25">
      <c r="A1071" s="680"/>
      <c r="B1071" s="681"/>
      <c r="C1071" s="168"/>
      <c r="D1071" s="681"/>
      <c r="E1071" s="684" t="s">
        <v>327</v>
      </c>
      <c r="F1071" s="685"/>
      <c r="G1071" s="169">
        <v>0</v>
      </c>
      <c r="H1071" s="169">
        <v>7425</v>
      </c>
      <c r="I1071" s="170">
        <v>7424</v>
      </c>
      <c r="J1071" s="171">
        <v>99.99</v>
      </c>
      <c r="K1071" s="172">
        <f t="shared" si="35"/>
        <v>2.6277339230081518E-3</v>
      </c>
      <c r="L1071" s="170">
        <f t="shared" si="36"/>
        <v>3711.5</v>
      </c>
    </row>
    <row r="1072" spans="1:12" ht="45" customHeight="1" x14ac:dyDescent="0.25">
      <c r="A1072" s="680"/>
      <c r="B1072" s="681"/>
      <c r="C1072" s="168"/>
      <c r="D1072" s="681"/>
      <c r="E1072" s="684" t="s">
        <v>296</v>
      </c>
      <c r="F1072" s="685"/>
      <c r="G1072" s="169">
        <v>0</v>
      </c>
      <c r="H1072" s="169">
        <v>260000</v>
      </c>
      <c r="I1072" s="170">
        <v>247657</v>
      </c>
      <c r="J1072" s="171">
        <v>95.25</v>
      </c>
      <c r="K1072" s="172">
        <f t="shared" si="35"/>
        <v>8.7658499484163502E-2</v>
      </c>
      <c r="L1072" s="170">
        <f t="shared" si="36"/>
        <v>117657</v>
      </c>
    </row>
    <row r="1073" spans="1:12" ht="12.95" customHeight="1" x14ac:dyDescent="0.25">
      <c r="A1073" s="680" t="s">
        <v>0</v>
      </c>
      <c r="B1073" s="681"/>
      <c r="C1073" s="681"/>
      <c r="D1073" s="681"/>
      <c r="E1073" s="684" t="s">
        <v>415</v>
      </c>
      <c r="F1073" s="685"/>
      <c r="G1073" s="169">
        <v>367200</v>
      </c>
      <c r="H1073" s="169">
        <v>618120</v>
      </c>
      <c r="I1073" s="170">
        <v>367200</v>
      </c>
      <c r="J1073" s="171">
        <v>59.41</v>
      </c>
      <c r="K1073" s="172">
        <f t="shared" si="35"/>
        <v>0.12997089123499372</v>
      </c>
      <c r="L1073" s="170">
        <f t="shared" si="36"/>
        <v>58140</v>
      </c>
    </row>
    <row r="1074" spans="1:12" ht="12.95" customHeight="1" x14ac:dyDescent="0.25">
      <c r="A1074" s="680"/>
      <c r="B1074" s="681"/>
      <c r="C1074" s="681"/>
      <c r="D1074" s="681"/>
      <c r="E1074" s="684" t="s">
        <v>416</v>
      </c>
      <c r="F1074" s="685"/>
      <c r="G1074" s="169">
        <v>64800</v>
      </c>
      <c r="H1074" s="169">
        <v>109080</v>
      </c>
      <c r="I1074" s="170">
        <v>64800</v>
      </c>
      <c r="J1074" s="171">
        <v>59.41</v>
      </c>
      <c r="K1074" s="172">
        <f t="shared" si="35"/>
        <v>2.2936039629704773E-2</v>
      </c>
      <c r="L1074" s="170">
        <f t="shared" si="36"/>
        <v>10260</v>
      </c>
    </row>
    <row r="1075" spans="1:12" ht="12.95" customHeight="1" x14ac:dyDescent="0.25">
      <c r="A1075" s="680"/>
      <c r="B1075" s="681"/>
      <c r="C1075" s="681"/>
      <c r="D1075" s="681"/>
      <c r="E1075" s="684" t="s">
        <v>297</v>
      </c>
      <c r="F1075" s="685"/>
      <c r="G1075" s="169">
        <v>709735</v>
      </c>
      <c r="H1075" s="169">
        <v>1025933</v>
      </c>
      <c r="I1075" s="170">
        <v>458874</v>
      </c>
      <c r="J1075" s="171">
        <v>44.73</v>
      </c>
      <c r="K1075" s="172">
        <f t="shared" si="35"/>
        <v>0.16241901618890661</v>
      </c>
      <c r="L1075" s="170">
        <f t="shared" si="36"/>
        <v>-54092.5</v>
      </c>
    </row>
    <row r="1076" spans="1:12" ht="12.95" customHeight="1" x14ac:dyDescent="0.25">
      <c r="A1076" s="680"/>
      <c r="B1076" s="681"/>
      <c r="C1076" s="681"/>
      <c r="D1076" s="681"/>
      <c r="E1076" s="684" t="s">
        <v>260</v>
      </c>
      <c r="F1076" s="685"/>
      <c r="G1076" s="169">
        <v>124243</v>
      </c>
      <c r="H1076" s="169">
        <v>137654</v>
      </c>
      <c r="I1076" s="170">
        <v>59430</v>
      </c>
      <c r="J1076" s="171">
        <v>43.17</v>
      </c>
      <c r="K1076" s="172">
        <f t="shared" si="35"/>
        <v>2.1035321530761646E-2</v>
      </c>
      <c r="L1076" s="170">
        <f t="shared" si="36"/>
        <v>-9397</v>
      </c>
    </row>
    <row r="1077" spans="1:12" ht="12.95" customHeight="1" x14ac:dyDescent="0.25">
      <c r="A1077" s="680"/>
      <c r="B1077" s="681"/>
      <c r="C1077" s="681"/>
      <c r="D1077" s="681"/>
      <c r="E1077" s="684" t="s">
        <v>309</v>
      </c>
      <c r="F1077" s="685"/>
      <c r="G1077" s="169">
        <v>80324</v>
      </c>
      <c r="H1077" s="169">
        <v>81168</v>
      </c>
      <c r="I1077" s="170">
        <v>43875</v>
      </c>
      <c r="J1077" s="171">
        <v>54.05</v>
      </c>
      <c r="K1077" s="172">
        <f t="shared" si="35"/>
        <v>1.552961016594594E-2</v>
      </c>
      <c r="L1077" s="170">
        <f t="shared" si="36"/>
        <v>3291</v>
      </c>
    </row>
    <row r="1078" spans="1:12" ht="12.95" customHeight="1" x14ac:dyDescent="0.25">
      <c r="A1078" s="680"/>
      <c r="B1078" s="681"/>
      <c r="C1078" s="681"/>
      <c r="D1078" s="681"/>
      <c r="E1078" s="684" t="s">
        <v>262</v>
      </c>
      <c r="F1078" s="685"/>
      <c r="G1078" s="169">
        <v>9597</v>
      </c>
      <c r="H1078" s="169">
        <v>9680</v>
      </c>
      <c r="I1078" s="170">
        <v>3099</v>
      </c>
      <c r="J1078" s="171">
        <v>32.01</v>
      </c>
      <c r="K1078" s="172">
        <f t="shared" si="35"/>
        <v>1.0968948582168996E-3</v>
      </c>
      <c r="L1078" s="170">
        <f t="shared" si="36"/>
        <v>-1741</v>
      </c>
    </row>
    <row r="1079" spans="1:12" ht="12.95" customHeight="1" x14ac:dyDescent="0.25">
      <c r="A1079" s="680"/>
      <c r="B1079" s="681"/>
      <c r="C1079" s="681"/>
      <c r="D1079" s="681"/>
      <c r="E1079" s="684" t="s">
        <v>298</v>
      </c>
      <c r="F1079" s="685"/>
      <c r="G1079" s="169">
        <v>128629</v>
      </c>
      <c r="H1079" s="169">
        <v>186553</v>
      </c>
      <c r="I1079" s="170">
        <v>79454</v>
      </c>
      <c r="J1079" s="171">
        <v>42.59</v>
      </c>
      <c r="K1079" s="172">
        <f t="shared" si="35"/>
        <v>2.8122840937323503E-2</v>
      </c>
      <c r="L1079" s="170">
        <f t="shared" si="36"/>
        <v>-13822.5</v>
      </c>
    </row>
    <row r="1080" spans="1:12" ht="12.95" customHeight="1" x14ac:dyDescent="0.25">
      <c r="A1080" s="680"/>
      <c r="B1080" s="681"/>
      <c r="C1080" s="681"/>
      <c r="D1080" s="681"/>
      <c r="E1080" s="684" t="s">
        <v>264</v>
      </c>
      <c r="F1080" s="685"/>
      <c r="G1080" s="169">
        <v>21738</v>
      </c>
      <c r="H1080" s="169">
        <v>24663</v>
      </c>
      <c r="I1080" s="170">
        <v>9765</v>
      </c>
      <c r="J1080" s="171">
        <v>39.590000000000003</v>
      </c>
      <c r="K1080" s="172">
        <f t="shared" si="35"/>
        <v>3.4563337497541223E-3</v>
      </c>
      <c r="L1080" s="170">
        <f t="shared" si="36"/>
        <v>-2566.5</v>
      </c>
    </row>
    <row r="1081" spans="1:12" ht="12.95" customHeight="1" x14ac:dyDescent="0.25">
      <c r="A1081" s="680"/>
      <c r="B1081" s="681"/>
      <c r="C1081" s="681"/>
      <c r="D1081" s="681"/>
      <c r="E1081" s="684" t="s">
        <v>299</v>
      </c>
      <c r="F1081" s="685"/>
      <c r="G1081" s="169">
        <v>19356</v>
      </c>
      <c r="H1081" s="169">
        <v>27124</v>
      </c>
      <c r="I1081" s="170">
        <v>10211</v>
      </c>
      <c r="J1081" s="171">
        <v>37.65</v>
      </c>
      <c r="K1081" s="172">
        <f t="shared" si="35"/>
        <v>3.614195997822769E-3</v>
      </c>
      <c r="L1081" s="170">
        <f t="shared" si="36"/>
        <v>-3351</v>
      </c>
    </row>
    <row r="1082" spans="1:12" ht="12.95" customHeight="1" x14ac:dyDescent="0.25">
      <c r="A1082" s="680"/>
      <c r="B1082" s="681"/>
      <c r="C1082" s="681"/>
      <c r="D1082" s="681"/>
      <c r="E1082" s="684" t="s">
        <v>266</v>
      </c>
      <c r="F1082" s="685"/>
      <c r="G1082" s="169">
        <v>3280</v>
      </c>
      <c r="H1082" s="169">
        <v>3610</v>
      </c>
      <c r="I1082" s="170">
        <v>1392</v>
      </c>
      <c r="J1082" s="171">
        <v>38.549999999999997</v>
      </c>
      <c r="K1082" s="172">
        <f t="shared" si="35"/>
        <v>4.9270011056402852E-4</v>
      </c>
      <c r="L1082" s="170">
        <f t="shared" si="36"/>
        <v>-413</v>
      </c>
    </row>
    <row r="1083" spans="1:12" ht="12.95" customHeight="1" x14ac:dyDescent="0.25">
      <c r="A1083" s="680"/>
      <c r="B1083" s="681"/>
      <c r="C1083" s="681"/>
      <c r="D1083" s="681"/>
      <c r="E1083" s="684" t="s">
        <v>310</v>
      </c>
      <c r="F1083" s="685"/>
      <c r="G1083" s="169">
        <v>102000</v>
      </c>
      <c r="H1083" s="169">
        <v>108545</v>
      </c>
      <c r="I1083" s="170">
        <v>51000</v>
      </c>
      <c r="J1083" s="171">
        <v>46.99</v>
      </c>
      <c r="K1083" s="172">
        <f t="shared" si="35"/>
        <v>1.8051512671526906E-2</v>
      </c>
      <c r="L1083" s="170">
        <f t="shared" si="36"/>
        <v>-3272.5</v>
      </c>
    </row>
    <row r="1084" spans="1:12" ht="12.95" customHeight="1" x14ac:dyDescent="0.25">
      <c r="A1084" s="680"/>
      <c r="B1084" s="681"/>
      <c r="C1084" s="681"/>
      <c r="D1084" s="681"/>
      <c r="E1084" s="684" t="s">
        <v>268</v>
      </c>
      <c r="F1084" s="685"/>
      <c r="G1084" s="169">
        <v>18000</v>
      </c>
      <c r="H1084" s="169">
        <v>19155</v>
      </c>
      <c r="I1084" s="170">
        <v>9000</v>
      </c>
      <c r="J1084" s="171">
        <v>46.99</v>
      </c>
      <c r="K1084" s="172">
        <f t="shared" si="35"/>
        <v>3.1855610596812187E-3</v>
      </c>
      <c r="L1084" s="170">
        <f t="shared" si="36"/>
        <v>-577.5</v>
      </c>
    </row>
    <row r="1085" spans="1:12" ht="12.95" customHeight="1" x14ac:dyDescent="0.25">
      <c r="A1085" s="680"/>
      <c r="B1085" s="681"/>
      <c r="C1085" s="681"/>
      <c r="D1085" s="681"/>
      <c r="E1085" s="684" t="s">
        <v>300</v>
      </c>
      <c r="F1085" s="685"/>
      <c r="G1085" s="169">
        <v>55670</v>
      </c>
      <c r="H1085" s="169">
        <v>83593</v>
      </c>
      <c r="I1085" s="170">
        <v>47422</v>
      </c>
      <c r="J1085" s="171">
        <v>56.73</v>
      </c>
      <c r="K1085" s="172">
        <f t="shared" si="35"/>
        <v>1.6785075174689194E-2</v>
      </c>
      <c r="L1085" s="170">
        <f t="shared" si="36"/>
        <v>5625.5</v>
      </c>
    </row>
    <row r="1086" spans="1:12" ht="12.95" customHeight="1" x14ac:dyDescent="0.25">
      <c r="A1086" s="680"/>
      <c r="B1086" s="681"/>
      <c r="C1086" s="681"/>
      <c r="D1086" s="681"/>
      <c r="E1086" s="684" t="s">
        <v>270</v>
      </c>
      <c r="F1086" s="685"/>
      <c r="G1086" s="169">
        <v>9824</v>
      </c>
      <c r="H1086" s="169">
        <v>12406</v>
      </c>
      <c r="I1086" s="170">
        <v>8124</v>
      </c>
      <c r="J1086" s="171">
        <v>65.48</v>
      </c>
      <c r="K1086" s="172">
        <f t="shared" si="35"/>
        <v>2.8754997832055799E-3</v>
      </c>
      <c r="L1086" s="170">
        <f t="shared" si="36"/>
        <v>1921</v>
      </c>
    </row>
    <row r="1087" spans="1:12" ht="12.95" customHeight="1" x14ac:dyDescent="0.25">
      <c r="A1087" s="680"/>
      <c r="B1087" s="681"/>
      <c r="C1087" s="681"/>
      <c r="D1087" s="681"/>
      <c r="E1087" s="684" t="s">
        <v>301</v>
      </c>
      <c r="F1087" s="685"/>
      <c r="G1087" s="169">
        <v>1626357</v>
      </c>
      <c r="H1087" s="169">
        <v>1808708</v>
      </c>
      <c r="I1087" s="170">
        <v>217825</v>
      </c>
      <c r="J1087" s="171">
        <v>12.04</v>
      </c>
      <c r="K1087" s="172">
        <f t="shared" si="35"/>
        <v>7.709942642500682E-2</v>
      </c>
      <c r="L1087" s="170">
        <f t="shared" si="36"/>
        <v>-686529</v>
      </c>
    </row>
    <row r="1088" spans="1:12" ht="12.95" customHeight="1" x14ac:dyDescent="0.25">
      <c r="A1088" s="680"/>
      <c r="B1088" s="681"/>
      <c r="C1088" s="681"/>
      <c r="D1088" s="681"/>
      <c r="E1088" s="684" t="s">
        <v>272</v>
      </c>
      <c r="F1088" s="685"/>
      <c r="G1088" s="169">
        <v>286995</v>
      </c>
      <c r="H1088" s="169">
        <v>290904</v>
      </c>
      <c r="I1088" s="170">
        <v>32992</v>
      </c>
      <c r="J1088" s="171">
        <v>11.34</v>
      </c>
      <c r="K1088" s="172">
        <f t="shared" si="35"/>
        <v>1.1677558942333641E-2</v>
      </c>
      <c r="L1088" s="170">
        <f t="shared" si="36"/>
        <v>-112460</v>
      </c>
    </row>
    <row r="1089" spans="1:12" ht="31.5" customHeight="1" x14ac:dyDescent="0.25">
      <c r="A1089" s="680"/>
      <c r="B1089" s="681"/>
      <c r="C1089" s="681"/>
      <c r="D1089" s="681"/>
      <c r="E1089" s="684" t="s">
        <v>311</v>
      </c>
      <c r="F1089" s="685"/>
      <c r="G1089" s="169">
        <v>0</v>
      </c>
      <c r="H1089" s="169">
        <v>840</v>
      </c>
      <c r="I1089" s="170">
        <v>79</v>
      </c>
      <c r="J1089" s="171">
        <v>9.35</v>
      </c>
      <c r="K1089" s="172">
        <f t="shared" si="35"/>
        <v>2.7962147079424029E-5</v>
      </c>
      <c r="L1089" s="170">
        <f t="shared" si="36"/>
        <v>-341</v>
      </c>
    </row>
    <row r="1090" spans="1:12" ht="30.75" customHeight="1" x14ac:dyDescent="0.25">
      <c r="A1090" s="680"/>
      <c r="B1090" s="681"/>
      <c r="C1090" s="681"/>
      <c r="D1090" s="681"/>
      <c r="E1090" s="684" t="s">
        <v>336</v>
      </c>
      <c r="F1090" s="685"/>
      <c r="G1090" s="169">
        <v>71400</v>
      </c>
      <c r="H1090" s="169">
        <v>71400</v>
      </c>
      <c r="I1090" s="170">
        <v>27381</v>
      </c>
      <c r="J1090" s="171">
        <v>38.35</v>
      </c>
      <c r="K1090" s="172">
        <f t="shared" si="35"/>
        <v>9.6915385972368272E-3</v>
      </c>
      <c r="L1090" s="170">
        <f t="shared" si="36"/>
        <v>-8319</v>
      </c>
    </row>
    <row r="1091" spans="1:12" ht="30.75" customHeight="1" x14ac:dyDescent="0.25">
      <c r="A1091" s="680"/>
      <c r="B1091" s="681"/>
      <c r="C1091" s="681"/>
      <c r="D1091" s="681"/>
      <c r="E1091" s="684" t="s">
        <v>277</v>
      </c>
      <c r="F1091" s="685"/>
      <c r="G1091" s="169">
        <v>12600</v>
      </c>
      <c r="H1091" s="169">
        <v>12600</v>
      </c>
      <c r="I1091" s="170">
        <v>4832</v>
      </c>
      <c r="J1091" s="171">
        <v>38.35</v>
      </c>
      <c r="K1091" s="172">
        <f t="shared" si="35"/>
        <v>1.710292337819961E-3</v>
      </c>
      <c r="L1091" s="170">
        <f t="shared" si="36"/>
        <v>-1468</v>
      </c>
    </row>
    <row r="1092" spans="1:12" ht="12.95" customHeight="1" x14ac:dyDescent="0.25">
      <c r="A1092" s="680"/>
      <c r="B1092" s="681"/>
      <c r="C1092" s="681"/>
      <c r="D1092" s="681"/>
      <c r="E1092" s="684" t="s">
        <v>303</v>
      </c>
      <c r="F1092" s="685"/>
      <c r="G1092" s="169">
        <v>49416</v>
      </c>
      <c r="H1092" s="169">
        <v>64134</v>
      </c>
      <c r="I1092" s="170">
        <v>12221</v>
      </c>
      <c r="J1092" s="171">
        <v>19.059999999999999</v>
      </c>
      <c r="K1092" s="172">
        <f t="shared" si="35"/>
        <v>4.3256379678182416E-3</v>
      </c>
      <c r="L1092" s="170">
        <f t="shared" si="36"/>
        <v>-19846</v>
      </c>
    </row>
    <row r="1093" spans="1:12" ht="12.95" customHeight="1" x14ac:dyDescent="0.25">
      <c r="A1093" s="680"/>
      <c r="B1093" s="681"/>
      <c r="C1093" s="681"/>
      <c r="D1093" s="681"/>
      <c r="E1093" s="684" t="s">
        <v>279</v>
      </c>
      <c r="F1093" s="685"/>
      <c r="G1093" s="169">
        <v>8721</v>
      </c>
      <c r="H1093" s="169">
        <v>9412</v>
      </c>
      <c r="I1093" s="170">
        <v>2132</v>
      </c>
      <c r="J1093" s="171">
        <v>22.65</v>
      </c>
      <c r="K1093" s="172">
        <f t="shared" si="35"/>
        <v>7.5462401991559529E-4</v>
      </c>
      <c r="L1093" s="170">
        <f t="shared" si="36"/>
        <v>-2574</v>
      </c>
    </row>
    <row r="1094" spans="1:12" ht="12.95" customHeight="1" x14ac:dyDescent="0.25">
      <c r="A1094" s="680"/>
      <c r="B1094" s="681"/>
      <c r="C1094" s="681"/>
      <c r="D1094" s="681"/>
      <c r="E1094" s="684" t="s">
        <v>417</v>
      </c>
      <c r="F1094" s="685"/>
      <c r="G1094" s="169">
        <v>4250</v>
      </c>
      <c r="H1094" s="169">
        <v>4713</v>
      </c>
      <c r="I1094" s="170">
        <v>0</v>
      </c>
      <c r="J1094" s="171">
        <v>0</v>
      </c>
      <c r="K1094" s="172">
        <f t="shared" si="35"/>
        <v>0</v>
      </c>
      <c r="L1094" s="170">
        <f t="shared" si="36"/>
        <v>-2356.5</v>
      </c>
    </row>
    <row r="1095" spans="1:12" ht="12.95" customHeight="1" x14ac:dyDescent="0.25">
      <c r="A1095" s="680"/>
      <c r="B1095" s="681"/>
      <c r="C1095" s="681"/>
      <c r="D1095" s="681"/>
      <c r="E1095" s="684" t="s">
        <v>412</v>
      </c>
      <c r="F1095" s="685"/>
      <c r="G1095" s="169">
        <v>750</v>
      </c>
      <c r="H1095" s="169">
        <v>832</v>
      </c>
      <c r="I1095" s="170">
        <v>0</v>
      </c>
      <c r="J1095" s="171">
        <v>0</v>
      </c>
      <c r="K1095" s="172">
        <f t="shared" si="35"/>
        <v>0</v>
      </c>
      <c r="L1095" s="170">
        <f t="shared" si="36"/>
        <v>-416</v>
      </c>
    </row>
    <row r="1096" spans="1:12" ht="12.95" customHeight="1" x14ac:dyDescent="0.25">
      <c r="A1096" s="680"/>
      <c r="B1096" s="681"/>
      <c r="C1096" s="681"/>
      <c r="D1096" s="681"/>
      <c r="E1096" s="684" t="s">
        <v>350</v>
      </c>
      <c r="F1096" s="685"/>
      <c r="G1096" s="169">
        <v>11900</v>
      </c>
      <c r="H1096" s="169">
        <v>9299</v>
      </c>
      <c r="I1096" s="170">
        <v>6974</v>
      </c>
      <c r="J1096" s="171">
        <v>75</v>
      </c>
      <c r="K1096" s="172">
        <f t="shared" si="35"/>
        <v>2.468455870024091E-3</v>
      </c>
      <c r="L1096" s="170">
        <f t="shared" si="36"/>
        <v>2324.5</v>
      </c>
    </row>
    <row r="1097" spans="1:12" ht="12.95" customHeight="1" x14ac:dyDescent="0.25">
      <c r="A1097" s="680"/>
      <c r="B1097" s="681"/>
      <c r="C1097" s="681"/>
      <c r="D1097" s="681"/>
      <c r="E1097" s="684" t="s">
        <v>351</v>
      </c>
      <c r="F1097" s="685"/>
      <c r="G1097" s="169">
        <v>2100</v>
      </c>
      <c r="H1097" s="169">
        <v>1641</v>
      </c>
      <c r="I1097" s="170">
        <v>1231</v>
      </c>
      <c r="J1097" s="171">
        <v>75</v>
      </c>
      <c r="K1097" s="172">
        <f t="shared" si="35"/>
        <v>4.3571396271862E-4</v>
      </c>
      <c r="L1097" s="170">
        <f t="shared" si="36"/>
        <v>410.5</v>
      </c>
    </row>
    <row r="1098" spans="1:12" ht="12.95" customHeight="1" x14ac:dyDescent="0.25">
      <c r="A1098" s="680"/>
      <c r="B1098" s="681"/>
      <c r="C1098" s="681"/>
      <c r="D1098" s="681"/>
      <c r="E1098" s="684" t="s">
        <v>418</v>
      </c>
      <c r="F1098" s="685"/>
      <c r="G1098" s="169">
        <v>34000</v>
      </c>
      <c r="H1098" s="169">
        <v>34000</v>
      </c>
      <c r="I1098" s="170">
        <v>12801</v>
      </c>
      <c r="J1098" s="171">
        <v>37.65</v>
      </c>
      <c r="K1098" s="172">
        <f t="shared" si="35"/>
        <v>4.530929680553253E-3</v>
      </c>
      <c r="L1098" s="170">
        <f t="shared" si="36"/>
        <v>-4199</v>
      </c>
    </row>
    <row r="1099" spans="1:12" ht="12.95" customHeight="1" x14ac:dyDescent="0.25">
      <c r="A1099" s="680"/>
      <c r="B1099" s="681"/>
      <c r="C1099" s="681"/>
      <c r="D1099" s="681"/>
      <c r="E1099" s="684" t="s">
        <v>283</v>
      </c>
      <c r="F1099" s="685"/>
      <c r="G1099" s="169">
        <v>6000</v>
      </c>
      <c r="H1099" s="169">
        <v>6000</v>
      </c>
      <c r="I1099" s="170">
        <v>2259</v>
      </c>
      <c r="J1099" s="171">
        <v>37.65</v>
      </c>
      <c r="K1099" s="172">
        <f t="shared" si="35"/>
        <v>7.9957582597998587E-4</v>
      </c>
      <c r="L1099" s="170">
        <f t="shared" si="36"/>
        <v>-741</v>
      </c>
    </row>
    <row r="1100" spans="1:12" s="158" customFormat="1" ht="20.25" customHeight="1" x14ac:dyDescent="0.25">
      <c r="A1100" s="692" t="s">
        <v>186</v>
      </c>
      <c r="B1100" s="693"/>
      <c r="C1100" s="693"/>
      <c r="D1100" s="693"/>
      <c r="E1100" s="693"/>
      <c r="F1100" s="693"/>
      <c r="G1100" s="154">
        <v>3361505</v>
      </c>
      <c r="H1100" s="154">
        <v>3403163</v>
      </c>
      <c r="I1100" s="155">
        <v>1738801</v>
      </c>
      <c r="J1100" s="156">
        <v>51.09</v>
      </c>
      <c r="K1100" s="157">
        <f t="shared" si="35"/>
        <v>0.61545075068164024</v>
      </c>
      <c r="L1100" s="155">
        <f t="shared" si="36"/>
        <v>37219.5</v>
      </c>
    </row>
    <row r="1101" spans="1:12" ht="12.95" customHeight="1" x14ac:dyDescent="0.25">
      <c r="A1101" s="680" t="s">
        <v>0</v>
      </c>
      <c r="B1101" s="686" t="s">
        <v>187</v>
      </c>
      <c r="C1101" s="687"/>
      <c r="D1101" s="687"/>
      <c r="E1101" s="687"/>
      <c r="F1101" s="687"/>
      <c r="G1101" s="159">
        <v>1545584</v>
      </c>
      <c r="H1101" s="159">
        <v>1548384</v>
      </c>
      <c r="I1101" s="160">
        <v>815598</v>
      </c>
      <c r="J1101" s="161">
        <v>52.67</v>
      </c>
      <c r="K1101" s="162">
        <f t="shared" si="35"/>
        <v>0.28868191435043139</v>
      </c>
      <c r="L1101" s="160">
        <f t="shared" si="36"/>
        <v>41406</v>
      </c>
    </row>
    <row r="1102" spans="1:12" s="175" customFormat="1" ht="12.95" customHeight="1" x14ac:dyDescent="0.25">
      <c r="A1102" s="680"/>
      <c r="B1102" s="688" t="s">
        <v>0</v>
      </c>
      <c r="C1102" s="174"/>
      <c r="D1102" s="690" t="s">
        <v>220</v>
      </c>
      <c r="E1102" s="691"/>
      <c r="F1102" s="691"/>
      <c r="G1102" s="164">
        <v>1545584</v>
      </c>
      <c r="H1102" s="164">
        <v>1548384</v>
      </c>
      <c r="I1102" s="165">
        <v>815598</v>
      </c>
      <c r="J1102" s="166">
        <v>52.67</v>
      </c>
      <c r="K1102" s="167">
        <f t="shared" si="35"/>
        <v>0.28868191435043139</v>
      </c>
      <c r="L1102" s="165">
        <f t="shared" si="36"/>
        <v>41406</v>
      </c>
    </row>
    <row r="1103" spans="1:12" ht="12.95" customHeight="1" x14ac:dyDescent="0.25">
      <c r="A1103" s="680"/>
      <c r="B1103" s="681"/>
      <c r="C1103" s="168"/>
      <c r="D1103" s="681" t="s">
        <v>0</v>
      </c>
      <c r="E1103" s="684" t="s">
        <v>221</v>
      </c>
      <c r="F1103" s="685"/>
      <c r="G1103" s="169">
        <v>0</v>
      </c>
      <c r="H1103" s="169">
        <v>3100</v>
      </c>
      <c r="I1103" s="170">
        <v>3100</v>
      </c>
      <c r="J1103" s="171">
        <v>100</v>
      </c>
      <c r="K1103" s="172">
        <f t="shared" si="35"/>
        <v>1.0972488094457531E-3</v>
      </c>
      <c r="L1103" s="170">
        <f t="shared" si="36"/>
        <v>1550</v>
      </c>
    </row>
    <row r="1104" spans="1:12" ht="12.95" customHeight="1" x14ac:dyDescent="0.25">
      <c r="A1104" s="680"/>
      <c r="B1104" s="681"/>
      <c r="C1104" s="168"/>
      <c r="D1104" s="681"/>
      <c r="E1104" s="684" t="s">
        <v>222</v>
      </c>
      <c r="F1104" s="685"/>
      <c r="G1104" s="169">
        <v>1072788</v>
      </c>
      <c r="H1104" s="169">
        <v>1072788</v>
      </c>
      <c r="I1104" s="170">
        <v>502909</v>
      </c>
      <c r="J1104" s="171">
        <v>46.88</v>
      </c>
      <c r="K1104" s="172">
        <f t="shared" si="35"/>
        <v>0.17800525855146909</v>
      </c>
      <c r="L1104" s="170">
        <f t="shared" si="36"/>
        <v>-33485</v>
      </c>
    </row>
    <row r="1105" spans="1:12" ht="12.95" customHeight="1" x14ac:dyDescent="0.25">
      <c r="A1105" s="680"/>
      <c r="B1105" s="681"/>
      <c r="C1105" s="168"/>
      <c r="D1105" s="681"/>
      <c r="E1105" s="684" t="s">
        <v>223</v>
      </c>
      <c r="F1105" s="685"/>
      <c r="G1105" s="169">
        <v>90974</v>
      </c>
      <c r="H1105" s="169">
        <v>90974</v>
      </c>
      <c r="I1105" s="170">
        <v>83407</v>
      </c>
      <c r="J1105" s="171">
        <v>91.68</v>
      </c>
      <c r="K1105" s="172">
        <f t="shared" si="35"/>
        <v>2.9522010144981268E-2</v>
      </c>
      <c r="L1105" s="170">
        <f t="shared" si="36"/>
        <v>37920</v>
      </c>
    </row>
    <row r="1106" spans="1:12" ht="12.95" customHeight="1" x14ac:dyDescent="0.25">
      <c r="A1106" s="680"/>
      <c r="B1106" s="681"/>
      <c r="C1106" s="168"/>
      <c r="D1106" s="681"/>
      <c r="E1106" s="684" t="s">
        <v>224</v>
      </c>
      <c r="F1106" s="685"/>
      <c r="G1106" s="169">
        <v>194348</v>
      </c>
      <c r="H1106" s="169">
        <v>194348</v>
      </c>
      <c r="I1106" s="170">
        <v>96204</v>
      </c>
      <c r="J1106" s="171">
        <v>49.5</v>
      </c>
      <c r="K1106" s="172">
        <f t="shared" si="35"/>
        <v>3.4051524020619103E-2</v>
      </c>
      <c r="L1106" s="170">
        <f t="shared" si="36"/>
        <v>-970</v>
      </c>
    </row>
    <row r="1107" spans="1:12" ht="12.95" customHeight="1" x14ac:dyDescent="0.25">
      <c r="A1107" s="680"/>
      <c r="B1107" s="681"/>
      <c r="C1107" s="168"/>
      <c r="D1107" s="681"/>
      <c r="E1107" s="684" t="s">
        <v>225</v>
      </c>
      <c r="F1107" s="685"/>
      <c r="G1107" s="169">
        <v>26767</v>
      </c>
      <c r="H1107" s="169">
        <v>26767</v>
      </c>
      <c r="I1107" s="170">
        <v>13799</v>
      </c>
      <c r="J1107" s="171">
        <v>51.55</v>
      </c>
      <c r="K1107" s="172">
        <f t="shared" ref="K1107:K1170" si="37">I1107/$I$8%</f>
        <v>4.8841730069490146E-3</v>
      </c>
      <c r="L1107" s="170">
        <f t="shared" ref="L1107:L1170" si="38">I1107-H1107/2</f>
        <v>415.5</v>
      </c>
    </row>
    <row r="1108" spans="1:12" ht="12.95" customHeight="1" x14ac:dyDescent="0.25">
      <c r="A1108" s="680"/>
      <c r="B1108" s="681"/>
      <c r="C1108" s="168"/>
      <c r="D1108" s="681"/>
      <c r="E1108" s="684" t="s">
        <v>228</v>
      </c>
      <c r="F1108" s="685"/>
      <c r="G1108" s="169">
        <v>6512</v>
      </c>
      <c r="H1108" s="169">
        <v>6212</v>
      </c>
      <c r="I1108" s="170">
        <v>1634</v>
      </c>
      <c r="J1108" s="171">
        <v>26.31</v>
      </c>
      <c r="K1108" s="172">
        <f t="shared" si="37"/>
        <v>5.7835630794656791E-4</v>
      </c>
      <c r="L1108" s="170">
        <f t="shared" si="38"/>
        <v>-1472</v>
      </c>
    </row>
    <row r="1109" spans="1:12" ht="12.95" customHeight="1" x14ac:dyDescent="0.25">
      <c r="A1109" s="680" t="s">
        <v>0</v>
      </c>
      <c r="B1109" s="681"/>
      <c r="C1109" s="681"/>
      <c r="D1109" s="681"/>
      <c r="E1109" s="684" t="s">
        <v>231</v>
      </c>
      <c r="F1109" s="685"/>
      <c r="G1109" s="169">
        <v>842</v>
      </c>
      <c r="H1109" s="169">
        <v>842</v>
      </c>
      <c r="I1109" s="170">
        <v>325</v>
      </c>
      <c r="J1109" s="171">
        <v>38.6</v>
      </c>
      <c r="K1109" s="172">
        <f t="shared" si="37"/>
        <v>1.1503414937737734E-4</v>
      </c>
      <c r="L1109" s="170">
        <f t="shared" si="38"/>
        <v>-96</v>
      </c>
    </row>
    <row r="1110" spans="1:12" ht="12.95" customHeight="1" x14ac:dyDescent="0.25">
      <c r="A1110" s="680"/>
      <c r="B1110" s="681"/>
      <c r="C1110" s="681"/>
      <c r="D1110" s="681"/>
      <c r="E1110" s="684" t="s">
        <v>232</v>
      </c>
      <c r="F1110" s="685"/>
      <c r="G1110" s="169">
        <v>5485</v>
      </c>
      <c r="H1110" s="169">
        <v>5485</v>
      </c>
      <c r="I1110" s="170">
        <v>4509</v>
      </c>
      <c r="J1110" s="171">
        <v>82.21</v>
      </c>
      <c r="K1110" s="172">
        <f t="shared" si="37"/>
        <v>1.5959660909002904E-3</v>
      </c>
      <c r="L1110" s="170">
        <f t="shared" si="38"/>
        <v>1766.5</v>
      </c>
    </row>
    <row r="1111" spans="1:12" ht="12.95" customHeight="1" x14ac:dyDescent="0.25">
      <c r="A1111" s="680"/>
      <c r="B1111" s="681"/>
      <c r="C1111" s="681"/>
      <c r="D1111" s="681"/>
      <c r="E1111" s="684" t="s">
        <v>233</v>
      </c>
      <c r="F1111" s="685"/>
      <c r="G1111" s="169">
        <v>532</v>
      </c>
      <c r="H1111" s="169">
        <v>532</v>
      </c>
      <c r="I1111" s="170">
        <v>266</v>
      </c>
      <c r="J1111" s="171">
        <v>50.04</v>
      </c>
      <c r="K1111" s="172">
        <f t="shared" si="37"/>
        <v>9.4151026875022688E-5</v>
      </c>
      <c r="L1111" s="170">
        <f t="shared" si="38"/>
        <v>0</v>
      </c>
    </row>
    <row r="1112" spans="1:12" ht="27.75" customHeight="1" x14ac:dyDescent="0.25">
      <c r="A1112" s="680"/>
      <c r="B1112" s="681"/>
      <c r="C1112" s="681"/>
      <c r="D1112" s="681"/>
      <c r="E1112" s="684" t="s">
        <v>235</v>
      </c>
      <c r="F1112" s="685"/>
      <c r="G1112" s="169">
        <v>1032</v>
      </c>
      <c r="H1112" s="169">
        <v>1032</v>
      </c>
      <c r="I1112" s="170">
        <v>523</v>
      </c>
      <c r="J1112" s="171">
        <v>50.71</v>
      </c>
      <c r="K1112" s="172">
        <f t="shared" si="37"/>
        <v>1.8511649269036415E-4</v>
      </c>
      <c r="L1112" s="170">
        <f t="shared" si="38"/>
        <v>7</v>
      </c>
    </row>
    <row r="1113" spans="1:12" ht="12.95" customHeight="1" x14ac:dyDescent="0.25">
      <c r="A1113" s="680"/>
      <c r="B1113" s="681"/>
      <c r="C1113" s="681"/>
      <c r="D1113" s="681"/>
      <c r="E1113" s="684" t="s">
        <v>238</v>
      </c>
      <c r="F1113" s="685"/>
      <c r="G1113" s="169">
        <v>1437</v>
      </c>
      <c r="H1113" s="169">
        <v>1437</v>
      </c>
      <c r="I1113" s="170">
        <v>270</v>
      </c>
      <c r="J1113" s="171">
        <v>18.77</v>
      </c>
      <c r="K1113" s="172">
        <f t="shared" si="37"/>
        <v>9.5566831790436563E-5</v>
      </c>
      <c r="L1113" s="170">
        <f t="shared" si="38"/>
        <v>-448.5</v>
      </c>
    </row>
    <row r="1114" spans="1:12" ht="12.95" customHeight="1" x14ac:dyDescent="0.25">
      <c r="A1114" s="680"/>
      <c r="B1114" s="681"/>
      <c r="C1114" s="681"/>
      <c r="D1114" s="681"/>
      <c r="E1114" s="684" t="s">
        <v>241</v>
      </c>
      <c r="F1114" s="685"/>
      <c r="G1114" s="169">
        <v>144867</v>
      </c>
      <c r="H1114" s="169">
        <v>144867</v>
      </c>
      <c r="I1114" s="170">
        <v>108650</v>
      </c>
      <c r="J1114" s="171">
        <v>75</v>
      </c>
      <c r="K1114" s="172">
        <f t="shared" si="37"/>
        <v>3.8456801014929376E-2</v>
      </c>
      <c r="L1114" s="170">
        <f t="shared" si="38"/>
        <v>36216.5</v>
      </c>
    </row>
    <row r="1115" spans="1:12" ht="12.95" customHeight="1" x14ac:dyDescent="0.25">
      <c r="A1115" s="173" t="s">
        <v>0</v>
      </c>
      <c r="B1115" s="686" t="s">
        <v>419</v>
      </c>
      <c r="C1115" s="687"/>
      <c r="D1115" s="687"/>
      <c r="E1115" s="687"/>
      <c r="F1115" s="687"/>
      <c r="G1115" s="159">
        <v>1755888</v>
      </c>
      <c r="H1115" s="159">
        <v>1798970</v>
      </c>
      <c r="I1115" s="160">
        <v>920401</v>
      </c>
      <c r="J1115" s="161">
        <v>51.16</v>
      </c>
      <c r="K1115" s="162">
        <f t="shared" si="37"/>
        <v>0.3257770649879615</v>
      </c>
      <c r="L1115" s="160">
        <f t="shared" si="38"/>
        <v>20916</v>
      </c>
    </row>
    <row r="1116" spans="1:12" s="182" customFormat="1" ht="12.95" customHeight="1" x14ac:dyDescent="0.25">
      <c r="A1116" s="173" t="s">
        <v>0</v>
      </c>
      <c r="B1116" s="94"/>
      <c r="C1116" s="198"/>
      <c r="D1116" s="699" t="s">
        <v>220</v>
      </c>
      <c r="E1116" s="700"/>
      <c r="F1116" s="701"/>
      <c r="G1116" s="178">
        <v>1755888</v>
      </c>
      <c r="H1116" s="178">
        <v>1798970</v>
      </c>
      <c r="I1116" s="179">
        <v>920401</v>
      </c>
      <c r="J1116" s="180">
        <v>51.16</v>
      </c>
      <c r="K1116" s="181">
        <f t="shared" si="37"/>
        <v>0.3257770649879615</v>
      </c>
      <c r="L1116" s="179">
        <f t="shared" si="38"/>
        <v>20916</v>
      </c>
    </row>
    <row r="1117" spans="1:12" ht="12.95" customHeight="1" x14ac:dyDescent="0.25">
      <c r="A1117" s="173"/>
      <c r="B1117" s="94"/>
      <c r="C1117" s="94" t="s">
        <v>0</v>
      </c>
      <c r="D1117" s="214"/>
      <c r="E1117" s="684" t="s">
        <v>221</v>
      </c>
      <c r="F1117" s="685"/>
      <c r="G1117" s="169">
        <v>16687</v>
      </c>
      <c r="H1117" s="169">
        <v>60681</v>
      </c>
      <c r="I1117" s="170">
        <v>30489</v>
      </c>
      <c r="J1117" s="171">
        <v>50.25</v>
      </c>
      <c r="K1117" s="172">
        <f t="shared" si="37"/>
        <v>1.0791619016513408E-2</v>
      </c>
      <c r="L1117" s="170">
        <f t="shared" si="38"/>
        <v>148.5</v>
      </c>
    </row>
    <row r="1118" spans="1:12" ht="12.95" customHeight="1" x14ac:dyDescent="0.25">
      <c r="A1118" s="173"/>
      <c r="B1118" s="94"/>
      <c r="C1118" s="94"/>
      <c r="D1118" s="214"/>
      <c r="E1118" s="684" t="s">
        <v>222</v>
      </c>
      <c r="F1118" s="685"/>
      <c r="G1118" s="169">
        <v>1012232</v>
      </c>
      <c r="H1118" s="169">
        <v>1004404</v>
      </c>
      <c r="I1118" s="170">
        <v>465237</v>
      </c>
      <c r="J1118" s="171">
        <v>46.32</v>
      </c>
      <c r="K1118" s="172">
        <f t="shared" si="37"/>
        <v>0.16467120785810124</v>
      </c>
      <c r="L1118" s="170">
        <f t="shared" si="38"/>
        <v>-36965</v>
      </c>
    </row>
    <row r="1119" spans="1:12" ht="12.95" customHeight="1" x14ac:dyDescent="0.25">
      <c r="A1119" s="173"/>
      <c r="B1119" s="94"/>
      <c r="C1119" s="94"/>
      <c r="D1119" s="214"/>
      <c r="E1119" s="684" t="s">
        <v>223</v>
      </c>
      <c r="F1119" s="685"/>
      <c r="G1119" s="169">
        <v>83075</v>
      </c>
      <c r="H1119" s="169">
        <v>81709</v>
      </c>
      <c r="I1119" s="170">
        <v>77335</v>
      </c>
      <c r="J1119" s="171">
        <v>94.65</v>
      </c>
      <c r="K1119" s="172">
        <f t="shared" si="37"/>
        <v>2.7372818283383005E-2</v>
      </c>
      <c r="L1119" s="170">
        <f t="shared" si="38"/>
        <v>36480.5</v>
      </c>
    </row>
    <row r="1120" spans="1:12" ht="12.95" customHeight="1" x14ac:dyDescent="0.25">
      <c r="A1120" s="173"/>
      <c r="B1120" s="94"/>
      <c r="C1120" s="94"/>
      <c r="D1120" s="214"/>
      <c r="E1120" s="684" t="s">
        <v>224</v>
      </c>
      <c r="F1120" s="685"/>
      <c r="G1120" s="169">
        <v>180335</v>
      </c>
      <c r="H1120" s="169">
        <v>186042</v>
      </c>
      <c r="I1120" s="170">
        <v>90449</v>
      </c>
      <c r="J1120" s="171">
        <v>48.62</v>
      </c>
      <c r="K1120" s="172">
        <f t="shared" si="37"/>
        <v>3.2014534698567396E-2</v>
      </c>
      <c r="L1120" s="170">
        <f t="shared" si="38"/>
        <v>-2572</v>
      </c>
    </row>
    <row r="1121" spans="1:12" ht="12.95" customHeight="1" x14ac:dyDescent="0.25">
      <c r="A1121" s="173"/>
      <c r="B1121" s="94"/>
      <c r="C1121" s="94"/>
      <c r="D1121" s="214"/>
      <c r="E1121" s="684" t="s">
        <v>225</v>
      </c>
      <c r="F1121" s="685"/>
      <c r="G1121" s="169">
        <v>26415</v>
      </c>
      <c r="H1121" s="169">
        <v>27233</v>
      </c>
      <c r="I1121" s="170">
        <v>8942</v>
      </c>
      <c r="J1121" s="171">
        <v>32.83</v>
      </c>
      <c r="K1121" s="172">
        <f t="shared" si="37"/>
        <v>3.1650318884077172E-3</v>
      </c>
      <c r="L1121" s="170">
        <f t="shared" si="38"/>
        <v>-4674.5</v>
      </c>
    </row>
    <row r="1122" spans="1:12" ht="12.95" customHeight="1" x14ac:dyDescent="0.25">
      <c r="A1122" s="173"/>
      <c r="B1122" s="94"/>
      <c r="C1122" s="94"/>
      <c r="D1122" s="214"/>
      <c r="E1122" s="684" t="s">
        <v>227</v>
      </c>
      <c r="F1122" s="685"/>
      <c r="G1122" s="169">
        <v>0</v>
      </c>
      <c r="H1122" s="169">
        <v>5798</v>
      </c>
      <c r="I1122" s="170">
        <v>5798</v>
      </c>
      <c r="J1122" s="171">
        <v>100</v>
      </c>
      <c r="K1122" s="172">
        <f t="shared" si="37"/>
        <v>2.0522092248924117E-3</v>
      </c>
      <c r="L1122" s="170">
        <f t="shared" si="38"/>
        <v>2899</v>
      </c>
    </row>
    <row r="1123" spans="1:12" ht="12.95" customHeight="1" x14ac:dyDescent="0.25">
      <c r="A1123" s="173"/>
      <c r="B1123" s="94"/>
      <c r="C1123" s="94"/>
      <c r="D1123" s="214"/>
      <c r="E1123" s="684" t="s">
        <v>228</v>
      </c>
      <c r="F1123" s="685"/>
      <c r="G1123" s="169">
        <v>26054</v>
      </c>
      <c r="H1123" s="169">
        <v>22354</v>
      </c>
      <c r="I1123" s="170">
        <v>18439</v>
      </c>
      <c r="J1123" s="171">
        <v>82.49</v>
      </c>
      <c r="K1123" s="172">
        <f t="shared" si="37"/>
        <v>6.5265067088291096E-3</v>
      </c>
      <c r="L1123" s="170">
        <f t="shared" si="38"/>
        <v>7262</v>
      </c>
    </row>
    <row r="1124" spans="1:12" ht="12.95" customHeight="1" x14ac:dyDescent="0.25">
      <c r="A1124" s="173"/>
      <c r="B1124" s="94"/>
      <c r="C1124" s="94"/>
      <c r="D1124" s="214"/>
      <c r="E1124" s="684" t="s">
        <v>315</v>
      </c>
      <c r="F1124" s="685"/>
      <c r="G1124" s="169">
        <v>1070</v>
      </c>
      <c r="H1124" s="169">
        <v>1070</v>
      </c>
      <c r="I1124" s="170">
        <v>0</v>
      </c>
      <c r="J1124" s="171">
        <v>0</v>
      </c>
      <c r="K1124" s="172">
        <f t="shared" si="37"/>
        <v>0</v>
      </c>
      <c r="L1124" s="170">
        <f t="shared" si="38"/>
        <v>-535</v>
      </c>
    </row>
    <row r="1125" spans="1:12" ht="12.95" customHeight="1" x14ac:dyDescent="0.25">
      <c r="A1125" s="213"/>
      <c r="B1125" s="218"/>
      <c r="C1125" s="218"/>
      <c r="D1125" s="219"/>
      <c r="E1125" s="684" t="s">
        <v>229</v>
      </c>
      <c r="F1125" s="685"/>
      <c r="G1125" s="169">
        <v>229432</v>
      </c>
      <c r="H1125" s="169">
        <v>226008</v>
      </c>
      <c r="I1125" s="170">
        <v>131254</v>
      </c>
      <c r="J1125" s="171">
        <v>58.07</v>
      </c>
      <c r="K1125" s="172">
        <f t="shared" si="37"/>
        <v>4.6457514591933181E-2</v>
      </c>
      <c r="L1125" s="170">
        <f t="shared" si="38"/>
        <v>18250</v>
      </c>
    </row>
    <row r="1126" spans="1:12" ht="12.95" customHeight="1" x14ac:dyDescent="0.25">
      <c r="A1126" s="173"/>
      <c r="B1126" s="94"/>
      <c r="C1126" s="94"/>
      <c r="D1126" s="214"/>
      <c r="E1126" s="684" t="s">
        <v>230</v>
      </c>
      <c r="F1126" s="685"/>
      <c r="G1126" s="169">
        <v>22589</v>
      </c>
      <c r="H1126" s="169">
        <v>22589</v>
      </c>
      <c r="I1126" s="170">
        <v>8788</v>
      </c>
      <c r="J1126" s="171">
        <v>38.9</v>
      </c>
      <c r="K1126" s="172">
        <f t="shared" si="37"/>
        <v>3.1105233991642832E-3</v>
      </c>
      <c r="L1126" s="170">
        <f t="shared" si="38"/>
        <v>-2506.5</v>
      </c>
    </row>
    <row r="1127" spans="1:12" ht="12.95" customHeight="1" x14ac:dyDescent="0.25">
      <c r="A1127" s="173"/>
      <c r="B1127" s="94"/>
      <c r="C1127" s="94"/>
      <c r="D1127" s="214"/>
      <c r="E1127" s="684" t="s">
        <v>231</v>
      </c>
      <c r="F1127" s="685"/>
      <c r="G1127" s="169">
        <v>1274</v>
      </c>
      <c r="H1127" s="169">
        <v>1774</v>
      </c>
      <c r="I1127" s="170">
        <v>99</v>
      </c>
      <c r="J1127" s="171">
        <v>5.58</v>
      </c>
      <c r="K1127" s="172">
        <f t="shared" si="37"/>
        <v>3.5041171656493407E-5</v>
      </c>
      <c r="L1127" s="170">
        <f t="shared" si="38"/>
        <v>-788</v>
      </c>
    </row>
    <row r="1128" spans="1:12" ht="12.95" customHeight="1" x14ac:dyDescent="0.25">
      <c r="A1128" s="173"/>
      <c r="B1128" s="94"/>
      <c r="C1128" s="94"/>
      <c r="D1128" s="214"/>
      <c r="E1128" s="684" t="s">
        <v>232</v>
      </c>
      <c r="F1128" s="685"/>
      <c r="G1128" s="169">
        <v>71706</v>
      </c>
      <c r="H1128" s="169">
        <v>71706</v>
      </c>
      <c r="I1128" s="170">
        <v>30026</v>
      </c>
      <c r="J1128" s="171">
        <v>41.87</v>
      </c>
      <c r="K1128" s="172">
        <f t="shared" si="37"/>
        <v>1.0627739597554252E-2</v>
      </c>
      <c r="L1128" s="170">
        <f t="shared" si="38"/>
        <v>-5827</v>
      </c>
    </row>
    <row r="1129" spans="1:12" ht="12.95" customHeight="1" x14ac:dyDescent="0.25">
      <c r="A1129" s="173"/>
      <c r="B1129" s="94"/>
      <c r="C1129" s="94"/>
      <c r="D1129" s="214"/>
      <c r="E1129" s="684" t="s">
        <v>233</v>
      </c>
      <c r="F1129" s="685"/>
      <c r="G1129" s="169">
        <v>661</v>
      </c>
      <c r="H1129" s="169">
        <v>1487</v>
      </c>
      <c r="I1129" s="170">
        <v>1051</v>
      </c>
      <c r="J1129" s="171">
        <v>70.69</v>
      </c>
      <c r="K1129" s="172">
        <f t="shared" si="37"/>
        <v>3.7200274152499562E-4</v>
      </c>
      <c r="L1129" s="170">
        <f t="shared" si="38"/>
        <v>307.5</v>
      </c>
    </row>
    <row r="1130" spans="1:12" ht="28.5" customHeight="1" x14ac:dyDescent="0.25">
      <c r="A1130" s="173"/>
      <c r="B1130" s="94"/>
      <c r="C1130" s="94"/>
      <c r="D1130" s="214"/>
      <c r="E1130" s="684" t="s">
        <v>235</v>
      </c>
      <c r="F1130" s="685"/>
      <c r="G1130" s="169">
        <v>3405</v>
      </c>
      <c r="H1130" s="169">
        <v>3405</v>
      </c>
      <c r="I1130" s="170">
        <v>1343</v>
      </c>
      <c r="J1130" s="171">
        <v>39.450000000000003</v>
      </c>
      <c r="K1130" s="172">
        <f t="shared" si="37"/>
        <v>4.753565003502085E-4</v>
      </c>
      <c r="L1130" s="170">
        <f t="shared" si="38"/>
        <v>-359.5</v>
      </c>
    </row>
    <row r="1131" spans="1:12" ht="12.95" customHeight="1" x14ac:dyDescent="0.25">
      <c r="A1131" s="173"/>
      <c r="B1131" s="94"/>
      <c r="C1131" s="94"/>
      <c r="D1131" s="214"/>
      <c r="E1131" s="684" t="s">
        <v>238</v>
      </c>
      <c r="F1131" s="685"/>
      <c r="G1131" s="169">
        <v>4951</v>
      </c>
      <c r="H1131" s="169">
        <v>4951</v>
      </c>
      <c r="I1131" s="170">
        <v>836</v>
      </c>
      <c r="J1131" s="171">
        <v>16.88</v>
      </c>
      <c r="K1131" s="172">
        <f t="shared" si="37"/>
        <v>2.9590322732149987E-4</v>
      </c>
      <c r="L1131" s="170">
        <f t="shared" si="38"/>
        <v>-1639.5</v>
      </c>
    </row>
    <row r="1132" spans="1:12" ht="12.95" customHeight="1" x14ac:dyDescent="0.25">
      <c r="A1132" s="173"/>
      <c r="B1132" s="94"/>
      <c r="C1132" s="94"/>
      <c r="D1132" s="214"/>
      <c r="E1132" s="684" t="s">
        <v>240</v>
      </c>
      <c r="F1132" s="685"/>
      <c r="G1132" s="169">
        <v>850</v>
      </c>
      <c r="H1132" s="169">
        <v>850</v>
      </c>
      <c r="I1132" s="170">
        <v>0</v>
      </c>
      <c r="J1132" s="171">
        <v>0</v>
      </c>
      <c r="K1132" s="172">
        <f t="shared" si="37"/>
        <v>0</v>
      </c>
      <c r="L1132" s="170">
        <f t="shared" si="38"/>
        <v>-425</v>
      </c>
    </row>
    <row r="1133" spans="1:12" ht="12.95" customHeight="1" x14ac:dyDescent="0.25">
      <c r="A1133" s="173"/>
      <c r="B1133" s="94"/>
      <c r="C1133" s="94"/>
      <c r="D1133" s="214"/>
      <c r="E1133" s="684" t="s">
        <v>241</v>
      </c>
      <c r="F1133" s="685"/>
      <c r="G1133" s="169">
        <v>71944</v>
      </c>
      <c r="H1133" s="169">
        <v>73701</v>
      </c>
      <c r="I1133" s="170">
        <v>50315</v>
      </c>
      <c r="J1133" s="171">
        <v>68.27</v>
      </c>
      <c r="K1133" s="172">
        <f t="shared" si="37"/>
        <v>1.780905607976228E-2</v>
      </c>
      <c r="L1133" s="170">
        <f t="shared" si="38"/>
        <v>13464.5</v>
      </c>
    </row>
    <row r="1134" spans="1:12" ht="12.95" customHeight="1" x14ac:dyDescent="0.25">
      <c r="A1134" s="173"/>
      <c r="B1134" s="94"/>
      <c r="C1134" s="216"/>
      <c r="D1134" s="217"/>
      <c r="E1134" s="684" t="s">
        <v>246</v>
      </c>
      <c r="F1134" s="685"/>
      <c r="G1134" s="169">
        <v>3208</v>
      </c>
      <c r="H1134" s="169">
        <v>3208</v>
      </c>
      <c r="I1134" s="170">
        <v>0</v>
      </c>
      <c r="J1134" s="171">
        <v>0</v>
      </c>
      <c r="K1134" s="172">
        <f t="shared" si="37"/>
        <v>0</v>
      </c>
      <c r="L1134" s="170">
        <f t="shared" si="38"/>
        <v>-1604</v>
      </c>
    </row>
    <row r="1135" spans="1:12" ht="12.95" customHeight="1" x14ac:dyDescent="0.25">
      <c r="A1135" s="173"/>
      <c r="B1135" s="686" t="s">
        <v>420</v>
      </c>
      <c r="C1135" s="687"/>
      <c r="D1135" s="687"/>
      <c r="E1135" s="687"/>
      <c r="F1135" s="687"/>
      <c r="G1135" s="159">
        <v>3639</v>
      </c>
      <c r="H1135" s="159">
        <v>3639</v>
      </c>
      <c r="I1135" s="160">
        <v>268</v>
      </c>
      <c r="J1135" s="161">
        <v>7.36</v>
      </c>
      <c r="K1135" s="162">
        <f t="shared" si="37"/>
        <v>9.4858929332729619E-5</v>
      </c>
      <c r="L1135" s="160">
        <f t="shared" si="38"/>
        <v>-1551.5</v>
      </c>
    </row>
    <row r="1136" spans="1:12" s="182" customFormat="1" ht="12.95" customHeight="1" x14ac:dyDescent="0.25">
      <c r="A1136" s="173"/>
      <c r="B1136" s="688" t="s">
        <v>0</v>
      </c>
      <c r="C1136" s="163"/>
      <c r="D1136" s="699" t="s">
        <v>220</v>
      </c>
      <c r="E1136" s="700"/>
      <c r="F1136" s="700"/>
      <c r="G1136" s="178">
        <v>3639</v>
      </c>
      <c r="H1136" s="178">
        <v>3639</v>
      </c>
      <c r="I1136" s="179">
        <v>268</v>
      </c>
      <c r="J1136" s="180">
        <v>7.36</v>
      </c>
      <c r="K1136" s="181">
        <f t="shared" si="37"/>
        <v>9.4858929332729619E-5</v>
      </c>
      <c r="L1136" s="179">
        <f t="shared" si="38"/>
        <v>-1551.5</v>
      </c>
    </row>
    <row r="1137" spans="1:12" ht="12.95" customHeight="1" x14ac:dyDescent="0.25">
      <c r="A1137" s="173"/>
      <c r="B1137" s="689"/>
      <c r="C1137" s="168"/>
      <c r="D1137" s="168" t="s">
        <v>0</v>
      </c>
      <c r="E1137" s="684" t="s">
        <v>421</v>
      </c>
      <c r="F1137" s="685"/>
      <c r="G1137" s="169">
        <v>3639</v>
      </c>
      <c r="H1137" s="169">
        <v>3639</v>
      </c>
      <c r="I1137" s="170">
        <v>268</v>
      </c>
      <c r="J1137" s="171">
        <v>7.36</v>
      </c>
      <c r="K1137" s="172">
        <f t="shared" si="37"/>
        <v>9.4858929332729619E-5</v>
      </c>
      <c r="L1137" s="170">
        <f t="shared" si="38"/>
        <v>-1551.5</v>
      </c>
    </row>
    <row r="1138" spans="1:12" ht="12.95" customHeight="1" x14ac:dyDescent="0.25">
      <c r="A1138" s="173"/>
      <c r="B1138" s="686" t="s">
        <v>422</v>
      </c>
      <c r="C1138" s="687"/>
      <c r="D1138" s="687"/>
      <c r="E1138" s="687"/>
      <c r="F1138" s="687"/>
      <c r="G1138" s="159">
        <v>14079</v>
      </c>
      <c r="H1138" s="159">
        <v>14079</v>
      </c>
      <c r="I1138" s="160">
        <v>2535</v>
      </c>
      <c r="J1138" s="161">
        <v>18.010000000000002</v>
      </c>
      <c r="K1138" s="162">
        <f t="shared" si="37"/>
        <v>8.9726636514354319E-4</v>
      </c>
      <c r="L1138" s="160">
        <f t="shared" si="38"/>
        <v>-4504.5</v>
      </c>
    </row>
    <row r="1139" spans="1:12" s="175" customFormat="1" ht="12.95" customHeight="1" x14ac:dyDescent="0.25">
      <c r="A1139" s="173"/>
      <c r="B1139" s="688" t="s">
        <v>0</v>
      </c>
      <c r="C1139" s="174"/>
      <c r="D1139" s="690" t="s">
        <v>220</v>
      </c>
      <c r="E1139" s="691"/>
      <c r="F1139" s="691"/>
      <c r="G1139" s="164">
        <v>14079</v>
      </c>
      <c r="H1139" s="164">
        <v>14079</v>
      </c>
      <c r="I1139" s="165">
        <v>2535</v>
      </c>
      <c r="J1139" s="166">
        <v>18.010000000000002</v>
      </c>
      <c r="K1139" s="167">
        <f t="shared" si="37"/>
        <v>8.9726636514354319E-4</v>
      </c>
      <c r="L1139" s="165">
        <f t="shared" si="38"/>
        <v>-4504.5</v>
      </c>
    </row>
    <row r="1140" spans="1:12" ht="12.95" customHeight="1" x14ac:dyDescent="0.25">
      <c r="A1140" s="173"/>
      <c r="B1140" s="689"/>
      <c r="C1140" s="168"/>
      <c r="D1140" s="168" t="s">
        <v>0</v>
      </c>
      <c r="E1140" s="684" t="s">
        <v>246</v>
      </c>
      <c r="F1140" s="685"/>
      <c r="G1140" s="169">
        <v>14079</v>
      </c>
      <c r="H1140" s="169">
        <v>14079</v>
      </c>
      <c r="I1140" s="170">
        <v>2535</v>
      </c>
      <c r="J1140" s="171">
        <v>18.010000000000002</v>
      </c>
      <c r="K1140" s="172">
        <f t="shared" si="37"/>
        <v>8.9726636514354319E-4</v>
      </c>
      <c r="L1140" s="170">
        <f t="shared" si="38"/>
        <v>-4504.5</v>
      </c>
    </row>
    <row r="1141" spans="1:12" ht="12.95" customHeight="1" x14ac:dyDescent="0.25">
      <c r="A1141" s="173"/>
      <c r="B1141" s="686" t="s">
        <v>423</v>
      </c>
      <c r="C1141" s="687"/>
      <c r="D1141" s="687"/>
      <c r="E1141" s="687"/>
      <c r="F1141" s="687"/>
      <c r="G1141" s="159">
        <v>42315</v>
      </c>
      <c r="H1141" s="159">
        <v>38091</v>
      </c>
      <c r="I1141" s="160">
        <v>0</v>
      </c>
      <c r="J1141" s="161">
        <v>0</v>
      </c>
      <c r="K1141" s="162">
        <f t="shared" si="37"/>
        <v>0</v>
      </c>
      <c r="L1141" s="160">
        <f t="shared" si="38"/>
        <v>-19045.5</v>
      </c>
    </row>
    <row r="1142" spans="1:12" s="175" customFormat="1" ht="12.95" customHeight="1" x14ac:dyDescent="0.25">
      <c r="A1142" s="173"/>
      <c r="B1142" s="688" t="s">
        <v>0</v>
      </c>
      <c r="C1142" s="174"/>
      <c r="D1142" s="690" t="s">
        <v>220</v>
      </c>
      <c r="E1142" s="691"/>
      <c r="F1142" s="691"/>
      <c r="G1142" s="164">
        <v>42315</v>
      </c>
      <c r="H1142" s="164">
        <v>38091</v>
      </c>
      <c r="I1142" s="165">
        <v>0</v>
      </c>
      <c r="J1142" s="166">
        <v>0</v>
      </c>
      <c r="K1142" s="167">
        <f t="shared" si="37"/>
        <v>0</v>
      </c>
      <c r="L1142" s="165">
        <f t="shared" si="38"/>
        <v>-19045.5</v>
      </c>
    </row>
    <row r="1143" spans="1:12" ht="12.95" customHeight="1" x14ac:dyDescent="0.25">
      <c r="A1143" s="173"/>
      <c r="B1143" s="681"/>
      <c r="C1143" s="168"/>
      <c r="D1143" s="681" t="s">
        <v>0</v>
      </c>
      <c r="E1143" s="684" t="s">
        <v>221</v>
      </c>
      <c r="F1143" s="685"/>
      <c r="G1143" s="169">
        <v>4224</v>
      </c>
      <c r="H1143" s="169">
        <v>0</v>
      </c>
      <c r="I1143" s="170">
        <v>0</v>
      </c>
      <c r="J1143" s="171">
        <v>0</v>
      </c>
      <c r="K1143" s="172">
        <f t="shared" si="37"/>
        <v>0</v>
      </c>
      <c r="L1143" s="170">
        <f t="shared" si="38"/>
        <v>0</v>
      </c>
    </row>
    <row r="1144" spans="1:12" ht="12.95" customHeight="1" x14ac:dyDescent="0.25">
      <c r="A1144" s="173"/>
      <c r="B1144" s="681"/>
      <c r="C1144" s="168"/>
      <c r="D1144" s="681"/>
      <c r="E1144" s="684" t="s">
        <v>222</v>
      </c>
      <c r="F1144" s="685"/>
      <c r="G1144" s="169">
        <v>11000</v>
      </c>
      <c r="H1144" s="169">
        <v>11000</v>
      </c>
      <c r="I1144" s="170">
        <v>0</v>
      </c>
      <c r="J1144" s="171">
        <v>0</v>
      </c>
      <c r="K1144" s="172">
        <f t="shared" si="37"/>
        <v>0</v>
      </c>
      <c r="L1144" s="170">
        <f t="shared" si="38"/>
        <v>-5500</v>
      </c>
    </row>
    <row r="1145" spans="1:12" ht="12.95" customHeight="1" x14ac:dyDescent="0.25">
      <c r="A1145" s="680" t="s">
        <v>0</v>
      </c>
      <c r="B1145" s="681"/>
      <c r="C1145" s="681"/>
      <c r="D1145" s="681"/>
      <c r="E1145" s="684" t="s">
        <v>224</v>
      </c>
      <c r="F1145" s="685"/>
      <c r="G1145" s="169">
        <v>1821</v>
      </c>
      <c r="H1145" s="169">
        <v>1821</v>
      </c>
      <c r="I1145" s="170">
        <v>0</v>
      </c>
      <c r="J1145" s="171">
        <v>0</v>
      </c>
      <c r="K1145" s="172">
        <f t="shared" si="37"/>
        <v>0</v>
      </c>
      <c r="L1145" s="170">
        <f t="shared" si="38"/>
        <v>-910.5</v>
      </c>
    </row>
    <row r="1146" spans="1:12" ht="12.95" customHeight="1" x14ac:dyDescent="0.25">
      <c r="A1146" s="680"/>
      <c r="B1146" s="681"/>
      <c r="C1146" s="681"/>
      <c r="D1146" s="681"/>
      <c r="E1146" s="684" t="s">
        <v>225</v>
      </c>
      <c r="F1146" s="685"/>
      <c r="G1146" s="169">
        <v>270</v>
      </c>
      <c r="H1146" s="169">
        <v>270</v>
      </c>
      <c r="I1146" s="170">
        <v>0</v>
      </c>
      <c r="J1146" s="171">
        <v>0</v>
      </c>
      <c r="K1146" s="172">
        <f t="shared" si="37"/>
        <v>0</v>
      </c>
      <c r="L1146" s="170">
        <f t="shared" si="38"/>
        <v>-135</v>
      </c>
    </row>
    <row r="1147" spans="1:12" ht="12.95" customHeight="1" x14ac:dyDescent="0.25">
      <c r="A1147" s="680"/>
      <c r="B1147" s="681"/>
      <c r="C1147" s="681"/>
      <c r="D1147" s="681"/>
      <c r="E1147" s="684" t="s">
        <v>230</v>
      </c>
      <c r="F1147" s="685"/>
      <c r="G1147" s="169">
        <v>25000</v>
      </c>
      <c r="H1147" s="169">
        <v>25000</v>
      </c>
      <c r="I1147" s="170">
        <v>0</v>
      </c>
      <c r="J1147" s="171">
        <v>0</v>
      </c>
      <c r="K1147" s="172">
        <f t="shared" si="37"/>
        <v>0</v>
      </c>
      <c r="L1147" s="170">
        <f t="shared" si="38"/>
        <v>-12500</v>
      </c>
    </row>
    <row r="1148" spans="1:12" s="158" customFormat="1" ht="20.25" customHeight="1" x14ac:dyDescent="0.25">
      <c r="A1148" s="692" t="s">
        <v>188</v>
      </c>
      <c r="B1148" s="693"/>
      <c r="C1148" s="693"/>
      <c r="D1148" s="693"/>
      <c r="E1148" s="693"/>
      <c r="F1148" s="693"/>
      <c r="G1148" s="154">
        <v>535300</v>
      </c>
      <c r="H1148" s="154">
        <v>865300</v>
      </c>
      <c r="I1148" s="155">
        <v>85659</v>
      </c>
      <c r="J1148" s="156">
        <v>9.9</v>
      </c>
      <c r="K1148" s="157">
        <f t="shared" si="37"/>
        <v>3.0319108312359278E-2</v>
      </c>
      <c r="L1148" s="155">
        <f t="shared" si="38"/>
        <v>-346991</v>
      </c>
    </row>
    <row r="1149" spans="1:12" ht="12.95" customHeight="1" x14ac:dyDescent="0.25">
      <c r="A1149" s="680" t="s">
        <v>0</v>
      </c>
      <c r="B1149" s="686" t="s">
        <v>424</v>
      </c>
      <c r="C1149" s="687"/>
      <c r="D1149" s="687"/>
      <c r="E1149" s="687"/>
      <c r="F1149" s="687"/>
      <c r="G1149" s="159">
        <v>20000</v>
      </c>
      <c r="H1149" s="159">
        <v>20000</v>
      </c>
      <c r="I1149" s="160">
        <v>0</v>
      </c>
      <c r="J1149" s="161">
        <v>0</v>
      </c>
      <c r="K1149" s="162">
        <f t="shared" si="37"/>
        <v>0</v>
      </c>
      <c r="L1149" s="160">
        <f t="shared" si="38"/>
        <v>-10000</v>
      </c>
    </row>
    <row r="1150" spans="1:12" s="175" customFormat="1" ht="12.95" customHeight="1" x14ac:dyDescent="0.25">
      <c r="A1150" s="680"/>
      <c r="B1150" s="688" t="s">
        <v>0</v>
      </c>
      <c r="C1150" s="174"/>
      <c r="D1150" s="690" t="s">
        <v>220</v>
      </c>
      <c r="E1150" s="691"/>
      <c r="F1150" s="691"/>
      <c r="G1150" s="164">
        <v>20000</v>
      </c>
      <c r="H1150" s="164">
        <v>20000</v>
      </c>
      <c r="I1150" s="165">
        <v>0</v>
      </c>
      <c r="J1150" s="166">
        <v>0</v>
      </c>
      <c r="K1150" s="167">
        <f t="shared" si="37"/>
        <v>0</v>
      </c>
      <c r="L1150" s="165">
        <f t="shared" si="38"/>
        <v>-10000</v>
      </c>
    </row>
    <row r="1151" spans="1:12" ht="12.95" customHeight="1" x14ac:dyDescent="0.25">
      <c r="A1151" s="680"/>
      <c r="B1151" s="689"/>
      <c r="C1151" s="168"/>
      <c r="D1151" s="168" t="s">
        <v>0</v>
      </c>
      <c r="E1151" s="684" t="s">
        <v>232</v>
      </c>
      <c r="F1151" s="685"/>
      <c r="G1151" s="169">
        <v>20000</v>
      </c>
      <c r="H1151" s="169">
        <v>20000</v>
      </c>
      <c r="I1151" s="170">
        <v>0</v>
      </c>
      <c r="J1151" s="171">
        <v>0</v>
      </c>
      <c r="K1151" s="172">
        <f t="shared" si="37"/>
        <v>0</v>
      </c>
      <c r="L1151" s="170">
        <f t="shared" si="38"/>
        <v>-10000</v>
      </c>
    </row>
    <row r="1152" spans="1:12" ht="12.95" customHeight="1" x14ac:dyDescent="0.25">
      <c r="A1152" s="680"/>
      <c r="B1152" s="686" t="s">
        <v>189</v>
      </c>
      <c r="C1152" s="687"/>
      <c r="D1152" s="687"/>
      <c r="E1152" s="687"/>
      <c r="F1152" s="687"/>
      <c r="G1152" s="159">
        <v>101500</v>
      </c>
      <c r="H1152" s="159">
        <v>101500</v>
      </c>
      <c r="I1152" s="160">
        <v>570</v>
      </c>
      <c r="J1152" s="161">
        <v>0.56000000000000005</v>
      </c>
      <c r="K1152" s="162">
        <f t="shared" si="37"/>
        <v>2.0175220044647718E-4</v>
      </c>
      <c r="L1152" s="160">
        <f t="shared" si="38"/>
        <v>-50180</v>
      </c>
    </row>
    <row r="1153" spans="1:12" s="175" customFormat="1" ht="12.95" customHeight="1" x14ac:dyDescent="0.25">
      <c r="A1153" s="680"/>
      <c r="B1153" s="688" t="s">
        <v>0</v>
      </c>
      <c r="C1153" s="174"/>
      <c r="D1153" s="690" t="s">
        <v>220</v>
      </c>
      <c r="E1153" s="691"/>
      <c r="F1153" s="691"/>
      <c r="G1153" s="164">
        <v>101500</v>
      </c>
      <c r="H1153" s="164">
        <v>101500</v>
      </c>
      <c r="I1153" s="165">
        <v>570</v>
      </c>
      <c r="J1153" s="166">
        <v>0.56000000000000005</v>
      </c>
      <c r="K1153" s="167">
        <f t="shared" si="37"/>
        <v>2.0175220044647718E-4</v>
      </c>
      <c r="L1153" s="165">
        <f t="shared" si="38"/>
        <v>-50180</v>
      </c>
    </row>
    <row r="1154" spans="1:12" ht="12.95" customHeight="1" x14ac:dyDescent="0.25">
      <c r="A1154" s="680"/>
      <c r="B1154" s="681"/>
      <c r="C1154" s="168"/>
      <c r="D1154" s="681" t="s">
        <v>0</v>
      </c>
      <c r="E1154" s="684" t="s">
        <v>256</v>
      </c>
      <c r="F1154" s="685"/>
      <c r="G1154" s="169">
        <v>1500</v>
      </c>
      <c r="H1154" s="169">
        <v>0</v>
      </c>
      <c r="I1154" s="170">
        <v>0</v>
      </c>
      <c r="J1154" s="171">
        <v>0</v>
      </c>
      <c r="K1154" s="172">
        <f t="shared" si="37"/>
        <v>0</v>
      </c>
      <c r="L1154" s="170">
        <f t="shared" si="38"/>
        <v>0</v>
      </c>
    </row>
    <row r="1155" spans="1:12" ht="12.95" customHeight="1" x14ac:dyDescent="0.25">
      <c r="A1155" s="680"/>
      <c r="B1155" s="681"/>
      <c r="C1155" s="168"/>
      <c r="D1155" s="681"/>
      <c r="E1155" s="684" t="s">
        <v>227</v>
      </c>
      <c r="F1155" s="685"/>
      <c r="G1155" s="169">
        <v>0</v>
      </c>
      <c r="H1155" s="169">
        <v>1384</v>
      </c>
      <c r="I1155" s="170">
        <v>570</v>
      </c>
      <c r="J1155" s="171">
        <v>41.18</v>
      </c>
      <c r="K1155" s="172">
        <f t="shared" si="37"/>
        <v>2.0175220044647718E-4</v>
      </c>
      <c r="L1155" s="170">
        <f t="shared" si="38"/>
        <v>-122</v>
      </c>
    </row>
    <row r="1156" spans="1:12" ht="12.95" customHeight="1" x14ac:dyDescent="0.25">
      <c r="A1156" s="680"/>
      <c r="B1156" s="681"/>
      <c r="C1156" s="168"/>
      <c r="D1156" s="681"/>
      <c r="E1156" s="684" t="s">
        <v>232</v>
      </c>
      <c r="F1156" s="685"/>
      <c r="G1156" s="169">
        <v>0</v>
      </c>
      <c r="H1156" s="169">
        <v>0</v>
      </c>
      <c r="I1156" s="170">
        <v>0</v>
      </c>
      <c r="J1156" s="171">
        <v>0</v>
      </c>
      <c r="K1156" s="172">
        <f t="shared" si="37"/>
        <v>0</v>
      </c>
      <c r="L1156" s="170">
        <f t="shared" si="38"/>
        <v>0</v>
      </c>
    </row>
    <row r="1157" spans="1:12" ht="12.95" customHeight="1" x14ac:dyDescent="0.25">
      <c r="A1157" s="680"/>
      <c r="B1157" s="681"/>
      <c r="C1157" s="168"/>
      <c r="D1157" s="681"/>
      <c r="E1157" s="684" t="s">
        <v>273</v>
      </c>
      <c r="F1157" s="685"/>
      <c r="G1157" s="169">
        <v>100000</v>
      </c>
      <c r="H1157" s="169">
        <v>100000</v>
      </c>
      <c r="I1157" s="170">
        <v>0</v>
      </c>
      <c r="J1157" s="171">
        <v>0</v>
      </c>
      <c r="K1157" s="172">
        <f t="shared" si="37"/>
        <v>0</v>
      </c>
      <c r="L1157" s="170">
        <f t="shared" si="38"/>
        <v>-50000</v>
      </c>
    </row>
    <row r="1158" spans="1:12" ht="12.95" customHeight="1" x14ac:dyDescent="0.25">
      <c r="A1158" s="680"/>
      <c r="B1158" s="689"/>
      <c r="C1158" s="168"/>
      <c r="D1158" s="681"/>
      <c r="E1158" s="684" t="s">
        <v>337</v>
      </c>
      <c r="F1158" s="685"/>
      <c r="G1158" s="169">
        <v>0</v>
      </c>
      <c r="H1158" s="169">
        <v>116</v>
      </c>
      <c r="I1158" s="170">
        <v>0</v>
      </c>
      <c r="J1158" s="171">
        <v>0</v>
      </c>
      <c r="K1158" s="172">
        <f t="shared" si="37"/>
        <v>0</v>
      </c>
      <c r="L1158" s="170">
        <f t="shared" si="38"/>
        <v>-58</v>
      </c>
    </row>
    <row r="1159" spans="1:12" ht="12.95" customHeight="1" x14ac:dyDescent="0.25">
      <c r="A1159" s="680"/>
      <c r="B1159" s="686" t="s">
        <v>190</v>
      </c>
      <c r="C1159" s="687"/>
      <c r="D1159" s="687"/>
      <c r="E1159" s="687"/>
      <c r="F1159" s="687"/>
      <c r="G1159" s="159">
        <v>100400</v>
      </c>
      <c r="H1159" s="159">
        <v>410400</v>
      </c>
      <c r="I1159" s="160">
        <v>0</v>
      </c>
      <c r="J1159" s="161">
        <v>0</v>
      </c>
      <c r="K1159" s="162">
        <f t="shared" si="37"/>
        <v>0</v>
      </c>
      <c r="L1159" s="160">
        <f t="shared" si="38"/>
        <v>-205200</v>
      </c>
    </row>
    <row r="1160" spans="1:12" s="175" customFormat="1" ht="12.95" customHeight="1" x14ac:dyDescent="0.25">
      <c r="A1160" s="680"/>
      <c r="B1160" s="688" t="s">
        <v>0</v>
      </c>
      <c r="C1160" s="174"/>
      <c r="D1160" s="690" t="s">
        <v>220</v>
      </c>
      <c r="E1160" s="691"/>
      <c r="F1160" s="691"/>
      <c r="G1160" s="164">
        <v>100400</v>
      </c>
      <c r="H1160" s="164">
        <v>410400</v>
      </c>
      <c r="I1160" s="165">
        <v>0</v>
      </c>
      <c r="J1160" s="166">
        <v>0</v>
      </c>
      <c r="K1160" s="167">
        <f t="shared" si="37"/>
        <v>0</v>
      </c>
      <c r="L1160" s="165">
        <f t="shared" si="38"/>
        <v>-205200</v>
      </c>
    </row>
    <row r="1161" spans="1:12" ht="12.95" customHeight="1" x14ac:dyDescent="0.25">
      <c r="A1161" s="680"/>
      <c r="B1161" s="689"/>
      <c r="C1161" s="168"/>
      <c r="D1161" s="168" t="s">
        <v>0</v>
      </c>
      <c r="E1161" s="684" t="s">
        <v>232</v>
      </c>
      <c r="F1161" s="685"/>
      <c r="G1161" s="169">
        <v>100400</v>
      </c>
      <c r="H1161" s="169">
        <v>410400</v>
      </c>
      <c r="I1161" s="170">
        <v>0</v>
      </c>
      <c r="J1161" s="171">
        <v>0</v>
      </c>
      <c r="K1161" s="172">
        <f t="shared" si="37"/>
        <v>0</v>
      </c>
      <c r="L1161" s="170">
        <f t="shared" si="38"/>
        <v>-205200</v>
      </c>
    </row>
    <row r="1162" spans="1:12" ht="12.95" customHeight="1" x14ac:dyDescent="0.25">
      <c r="A1162" s="680"/>
      <c r="B1162" s="686" t="s">
        <v>425</v>
      </c>
      <c r="C1162" s="687"/>
      <c r="D1162" s="687"/>
      <c r="E1162" s="687"/>
      <c r="F1162" s="687"/>
      <c r="G1162" s="159">
        <v>50000</v>
      </c>
      <c r="H1162" s="159">
        <v>50000</v>
      </c>
      <c r="I1162" s="160">
        <v>0</v>
      </c>
      <c r="J1162" s="161">
        <v>0</v>
      </c>
      <c r="K1162" s="162">
        <f t="shared" si="37"/>
        <v>0</v>
      </c>
      <c r="L1162" s="160">
        <f t="shared" si="38"/>
        <v>-25000</v>
      </c>
    </row>
    <row r="1163" spans="1:12" s="175" customFormat="1" ht="12.95" customHeight="1" x14ac:dyDescent="0.25">
      <c r="A1163" s="680"/>
      <c r="B1163" s="688" t="s">
        <v>0</v>
      </c>
      <c r="C1163" s="174"/>
      <c r="D1163" s="690" t="s">
        <v>220</v>
      </c>
      <c r="E1163" s="691"/>
      <c r="F1163" s="691"/>
      <c r="G1163" s="164">
        <v>50000</v>
      </c>
      <c r="H1163" s="164">
        <v>50000</v>
      </c>
      <c r="I1163" s="165">
        <v>0</v>
      </c>
      <c r="J1163" s="166">
        <v>0</v>
      </c>
      <c r="K1163" s="167">
        <f t="shared" si="37"/>
        <v>0</v>
      </c>
      <c r="L1163" s="165">
        <f t="shared" si="38"/>
        <v>-25000</v>
      </c>
    </row>
    <row r="1164" spans="1:12" ht="45.75" customHeight="1" x14ac:dyDescent="0.25">
      <c r="A1164" s="680"/>
      <c r="B1164" s="689"/>
      <c r="C1164" s="168"/>
      <c r="D1164" s="168" t="s">
        <v>0</v>
      </c>
      <c r="E1164" s="684" t="s">
        <v>294</v>
      </c>
      <c r="F1164" s="685"/>
      <c r="G1164" s="169">
        <v>50000</v>
      </c>
      <c r="H1164" s="169">
        <v>50000</v>
      </c>
      <c r="I1164" s="170">
        <v>0</v>
      </c>
      <c r="J1164" s="171">
        <v>0</v>
      </c>
      <c r="K1164" s="172">
        <f t="shared" si="37"/>
        <v>0</v>
      </c>
      <c r="L1164" s="170">
        <f t="shared" si="38"/>
        <v>-25000</v>
      </c>
    </row>
    <row r="1165" spans="1:12" ht="12.95" customHeight="1" x14ac:dyDescent="0.25">
      <c r="A1165" s="680"/>
      <c r="B1165" s="686" t="s">
        <v>192</v>
      </c>
      <c r="C1165" s="687"/>
      <c r="D1165" s="687"/>
      <c r="E1165" s="687"/>
      <c r="F1165" s="687"/>
      <c r="G1165" s="159">
        <v>1000</v>
      </c>
      <c r="H1165" s="159">
        <v>1000</v>
      </c>
      <c r="I1165" s="160">
        <v>0</v>
      </c>
      <c r="J1165" s="161">
        <v>0</v>
      </c>
      <c r="K1165" s="162">
        <f t="shared" si="37"/>
        <v>0</v>
      </c>
      <c r="L1165" s="160">
        <f t="shared" si="38"/>
        <v>-500</v>
      </c>
    </row>
    <row r="1166" spans="1:12" s="175" customFormat="1" ht="12.95" customHeight="1" x14ac:dyDescent="0.25">
      <c r="A1166" s="680"/>
      <c r="B1166" s="688" t="s">
        <v>0</v>
      </c>
      <c r="C1166" s="174"/>
      <c r="D1166" s="690" t="s">
        <v>220</v>
      </c>
      <c r="E1166" s="691"/>
      <c r="F1166" s="691"/>
      <c r="G1166" s="164">
        <v>1000</v>
      </c>
      <c r="H1166" s="164">
        <v>1000</v>
      </c>
      <c r="I1166" s="165">
        <v>0</v>
      </c>
      <c r="J1166" s="166">
        <v>0</v>
      </c>
      <c r="K1166" s="167">
        <f t="shared" si="37"/>
        <v>0</v>
      </c>
      <c r="L1166" s="165">
        <f t="shared" si="38"/>
        <v>-500</v>
      </c>
    </row>
    <row r="1167" spans="1:12" ht="12.95" customHeight="1" x14ac:dyDescent="0.25">
      <c r="A1167" s="680"/>
      <c r="B1167" s="689"/>
      <c r="C1167" s="168"/>
      <c r="D1167" s="168" t="s">
        <v>0</v>
      </c>
      <c r="E1167" s="684" t="s">
        <v>245</v>
      </c>
      <c r="F1167" s="685"/>
      <c r="G1167" s="169">
        <v>1000</v>
      </c>
      <c r="H1167" s="169">
        <v>1000</v>
      </c>
      <c r="I1167" s="170">
        <v>0</v>
      </c>
      <c r="J1167" s="171">
        <v>0</v>
      </c>
      <c r="K1167" s="172">
        <f t="shared" si="37"/>
        <v>0</v>
      </c>
      <c r="L1167" s="170">
        <f t="shared" si="38"/>
        <v>-500</v>
      </c>
    </row>
    <row r="1168" spans="1:12" ht="12.95" customHeight="1" x14ac:dyDescent="0.25">
      <c r="A1168" s="680"/>
      <c r="B1168" s="686" t="s">
        <v>195</v>
      </c>
      <c r="C1168" s="687"/>
      <c r="D1168" s="687"/>
      <c r="E1168" s="687"/>
      <c r="F1168" s="687"/>
      <c r="G1168" s="159">
        <v>262400</v>
      </c>
      <c r="H1168" s="159">
        <v>282400</v>
      </c>
      <c r="I1168" s="160">
        <v>85089</v>
      </c>
      <c r="J1168" s="161">
        <v>30.13</v>
      </c>
      <c r="K1168" s="162">
        <f t="shared" si="37"/>
        <v>3.01173561119128E-2</v>
      </c>
      <c r="L1168" s="160">
        <f t="shared" si="38"/>
        <v>-56111</v>
      </c>
    </row>
    <row r="1169" spans="1:12" s="175" customFormat="1" ht="12.95" customHeight="1" x14ac:dyDescent="0.25">
      <c r="A1169" s="680"/>
      <c r="B1169" s="688" t="s">
        <v>0</v>
      </c>
      <c r="C1169" s="174"/>
      <c r="D1169" s="690" t="s">
        <v>220</v>
      </c>
      <c r="E1169" s="691"/>
      <c r="F1169" s="691"/>
      <c r="G1169" s="164">
        <v>262400</v>
      </c>
      <c r="H1169" s="164">
        <v>282400</v>
      </c>
      <c r="I1169" s="165">
        <v>85089</v>
      </c>
      <c r="J1169" s="166">
        <v>30.13</v>
      </c>
      <c r="K1169" s="167">
        <f t="shared" si="37"/>
        <v>3.01173561119128E-2</v>
      </c>
      <c r="L1169" s="165">
        <f t="shared" si="38"/>
        <v>-56111</v>
      </c>
    </row>
    <row r="1170" spans="1:12" ht="43.5" customHeight="1" x14ac:dyDescent="0.25">
      <c r="A1170" s="680"/>
      <c r="B1170" s="681"/>
      <c r="C1170" s="168"/>
      <c r="D1170" s="681" t="s">
        <v>0</v>
      </c>
      <c r="E1170" s="684" t="s">
        <v>294</v>
      </c>
      <c r="F1170" s="685"/>
      <c r="G1170" s="169">
        <v>95000</v>
      </c>
      <c r="H1170" s="169">
        <v>95000</v>
      </c>
      <c r="I1170" s="170">
        <v>74641</v>
      </c>
      <c r="J1170" s="171">
        <v>78.569999999999993</v>
      </c>
      <c r="K1170" s="172">
        <f t="shared" si="37"/>
        <v>2.641927367285176E-2</v>
      </c>
      <c r="L1170" s="170">
        <f t="shared" si="38"/>
        <v>27141</v>
      </c>
    </row>
    <row r="1171" spans="1:12" ht="12.95" customHeight="1" x14ac:dyDescent="0.25">
      <c r="A1171" s="680"/>
      <c r="B1171" s="681"/>
      <c r="C1171" s="168"/>
      <c r="D1171" s="681"/>
      <c r="E1171" s="684" t="s">
        <v>228</v>
      </c>
      <c r="F1171" s="685"/>
      <c r="G1171" s="169">
        <v>70000</v>
      </c>
      <c r="H1171" s="169">
        <v>70000</v>
      </c>
      <c r="I1171" s="170">
        <v>1000</v>
      </c>
      <c r="J1171" s="171">
        <v>1.43</v>
      </c>
      <c r="K1171" s="172">
        <f t="shared" ref="K1171:K1234" si="39">I1171/$I$8%</f>
        <v>3.5395122885346875E-4</v>
      </c>
      <c r="L1171" s="170">
        <f t="shared" ref="L1171:L1234" si="40">I1171-H1171/2</f>
        <v>-34000</v>
      </c>
    </row>
    <row r="1172" spans="1:12" ht="12.95" customHeight="1" x14ac:dyDescent="0.25">
      <c r="A1172" s="680"/>
      <c r="B1172" s="681"/>
      <c r="C1172" s="168"/>
      <c r="D1172" s="681"/>
      <c r="E1172" s="684" t="s">
        <v>315</v>
      </c>
      <c r="F1172" s="685"/>
      <c r="G1172" s="169">
        <v>5000</v>
      </c>
      <c r="H1172" s="169">
        <v>5000</v>
      </c>
      <c r="I1172" s="170">
        <v>269</v>
      </c>
      <c r="J1172" s="171">
        <v>5.38</v>
      </c>
      <c r="K1172" s="172">
        <f t="shared" si="39"/>
        <v>9.5212880561583091E-5</v>
      </c>
      <c r="L1172" s="170">
        <f t="shared" si="40"/>
        <v>-2231</v>
      </c>
    </row>
    <row r="1173" spans="1:12" ht="12.95" customHeight="1" x14ac:dyDescent="0.25">
      <c r="A1173" s="680"/>
      <c r="B1173" s="681"/>
      <c r="C1173" s="168"/>
      <c r="D1173" s="681"/>
      <c r="E1173" s="684" t="s">
        <v>232</v>
      </c>
      <c r="F1173" s="685"/>
      <c r="G1173" s="169">
        <v>66400</v>
      </c>
      <c r="H1173" s="169">
        <v>66400</v>
      </c>
      <c r="I1173" s="170">
        <v>0</v>
      </c>
      <c r="J1173" s="171">
        <v>0</v>
      </c>
      <c r="K1173" s="172">
        <f t="shared" si="39"/>
        <v>0</v>
      </c>
      <c r="L1173" s="170">
        <f t="shared" si="40"/>
        <v>-33200</v>
      </c>
    </row>
    <row r="1174" spans="1:12" ht="12.95" customHeight="1" x14ac:dyDescent="0.25">
      <c r="A1174" s="680"/>
      <c r="B1174" s="681"/>
      <c r="C1174" s="168"/>
      <c r="D1174" s="681"/>
      <c r="E1174" s="684" t="s">
        <v>273</v>
      </c>
      <c r="F1174" s="685"/>
      <c r="G1174" s="169">
        <v>10000</v>
      </c>
      <c r="H1174" s="169">
        <v>10000</v>
      </c>
      <c r="I1174" s="170">
        <v>0</v>
      </c>
      <c r="J1174" s="171">
        <v>0</v>
      </c>
      <c r="K1174" s="172">
        <f t="shared" si="39"/>
        <v>0</v>
      </c>
      <c r="L1174" s="170">
        <f t="shared" si="40"/>
        <v>-5000</v>
      </c>
    </row>
    <row r="1175" spans="1:12" ht="12.95" customHeight="1" x14ac:dyDescent="0.25">
      <c r="A1175" s="680"/>
      <c r="B1175" s="681"/>
      <c r="C1175" s="168"/>
      <c r="D1175" s="681"/>
      <c r="E1175" s="684" t="s">
        <v>245</v>
      </c>
      <c r="F1175" s="685"/>
      <c r="G1175" s="169">
        <v>1000</v>
      </c>
      <c r="H1175" s="169">
        <v>1000</v>
      </c>
      <c r="I1175" s="170">
        <v>385</v>
      </c>
      <c r="J1175" s="171">
        <v>38.46</v>
      </c>
      <c r="K1175" s="172">
        <f t="shared" si="39"/>
        <v>1.3627122310858546E-4</v>
      </c>
      <c r="L1175" s="170">
        <f t="shared" si="40"/>
        <v>-115</v>
      </c>
    </row>
    <row r="1176" spans="1:12" ht="12.95" customHeight="1" x14ac:dyDescent="0.25">
      <c r="A1176" s="680"/>
      <c r="B1176" s="689"/>
      <c r="C1176" s="168"/>
      <c r="D1176" s="681"/>
      <c r="E1176" s="684" t="s">
        <v>246</v>
      </c>
      <c r="F1176" s="685"/>
      <c r="G1176" s="169">
        <v>15000</v>
      </c>
      <c r="H1176" s="169">
        <v>35000</v>
      </c>
      <c r="I1176" s="170">
        <v>8795</v>
      </c>
      <c r="J1176" s="171">
        <v>25.13</v>
      </c>
      <c r="K1176" s="172">
        <f t="shared" si="39"/>
        <v>3.1130010577662573E-3</v>
      </c>
      <c r="L1176" s="170">
        <f t="shared" si="40"/>
        <v>-8705</v>
      </c>
    </row>
    <row r="1177" spans="1:12" s="158" customFormat="1" ht="20.25" customHeight="1" x14ac:dyDescent="0.25">
      <c r="A1177" s="692" t="s">
        <v>196</v>
      </c>
      <c r="B1177" s="693"/>
      <c r="C1177" s="693"/>
      <c r="D1177" s="693"/>
      <c r="E1177" s="693"/>
      <c r="F1177" s="693"/>
      <c r="G1177" s="154">
        <v>71778859</v>
      </c>
      <c r="H1177" s="154">
        <v>75467596</v>
      </c>
      <c r="I1177" s="155">
        <v>24927891</v>
      </c>
      <c r="J1177" s="156">
        <v>33.03</v>
      </c>
      <c r="K1177" s="157">
        <f t="shared" si="39"/>
        <v>8.8232576521753234</v>
      </c>
      <c r="L1177" s="155">
        <f t="shared" si="40"/>
        <v>-12805907</v>
      </c>
    </row>
    <row r="1178" spans="1:12" ht="12.95" customHeight="1" x14ac:dyDescent="0.25">
      <c r="A1178" s="680" t="s">
        <v>0</v>
      </c>
      <c r="B1178" s="686" t="s">
        <v>197</v>
      </c>
      <c r="C1178" s="687"/>
      <c r="D1178" s="687"/>
      <c r="E1178" s="687"/>
      <c r="F1178" s="687"/>
      <c r="G1178" s="159">
        <v>1198000</v>
      </c>
      <c r="H1178" s="159">
        <v>1197000</v>
      </c>
      <c r="I1178" s="160">
        <v>366929</v>
      </c>
      <c r="J1178" s="161">
        <v>30.65</v>
      </c>
      <c r="K1178" s="162">
        <f t="shared" si="39"/>
        <v>0.12987497045197444</v>
      </c>
      <c r="L1178" s="160">
        <f t="shared" si="40"/>
        <v>-231571</v>
      </c>
    </row>
    <row r="1179" spans="1:12" s="175" customFormat="1" ht="13.35" customHeight="1" x14ac:dyDescent="0.25">
      <c r="A1179" s="680"/>
      <c r="B1179" s="176" t="s">
        <v>0</v>
      </c>
      <c r="C1179" s="176"/>
      <c r="D1179" s="690" t="s">
        <v>220</v>
      </c>
      <c r="E1179" s="691"/>
      <c r="F1179" s="691"/>
      <c r="G1179" s="164">
        <v>1198000</v>
      </c>
      <c r="H1179" s="164">
        <v>1197000</v>
      </c>
      <c r="I1179" s="165">
        <v>366929</v>
      </c>
      <c r="J1179" s="166">
        <v>30.65</v>
      </c>
      <c r="K1179" s="167">
        <f t="shared" si="39"/>
        <v>0.12987497045197444</v>
      </c>
      <c r="L1179" s="165">
        <f t="shared" si="40"/>
        <v>-231571</v>
      </c>
    </row>
    <row r="1180" spans="1:12" ht="39.75" customHeight="1" x14ac:dyDescent="0.25">
      <c r="A1180" s="680" t="s">
        <v>0</v>
      </c>
      <c r="B1180" s="681"/>
      <c r="C1180" s="681"/>
      <c r="D1180" s="681"/>
      <c r="E1180" s="684" t="s">
        <v>294</v>
      </c>
      <c r="F1180" s="685"/>
      <c r="G1180" s="169">
        <v>400000</v>
      </c>
      <c r="H1180" s="169">
        <v>720000</v>
      </c>
      <c r="I1180" s="170">
        <v>292200</v>
      </c>
      <c r="J1180" s="171">
        <v>40.58</v>
      </c>
      <c r="K1180" s="172">
        <f t="shared" si="39"/>
        <v>0.10342454907098356</v>
      </c>
      <c r="L1180" s="170">
        <f t="shared" si="40"/>
        <v>-67800</v>
      </c>
    </row>
    <row r="1181" spans="1:12" ht="12.95" customHeight="1" x14ac:dyDescent="0.25">
      <c r="A1181" s="680"/>
      <c r="B1181" s="681"/>
      <c r="C1181" s="681"/>
      <c r="D1181" s="681"/>
      <c r="E1181" s="684" t="s">
        <v>256</v>
      </c>
      <c r="F1181" s="685"/>
      <c r="G1181" s="169">
        <v>0</v>
      </c>
      <c r="H1181" s="169">
        <v>0</v>
      </c>
      <c r="I1181" s="170">
        <v>0</v>
      </c>
      <c r="J1181" s="171">
        <v>0</v>
      </c>
      <c r="K1181" s="172">
        <f t="shared" si="39"/>
        <v>0</v>
      </c>
      <c r="L1181" s="170">
        <f t="shared" si="40"/>
        <v>0</v>
      </c>
    </row>
    <row r="1182" spans="1:12" ht="12.95" customHeight="1" x14ac:dyDescent="0.25">
      <c r="A1182" s="680"/>
      <c r="B1182" s="681"/>
      <c r="C1182" s="681"/>
      <c r="D1182" s="681"/>
      <c r="E1182" s="684" t="s">
        <v>290</v>
      </c>
      <c r="F1182" s="685"/>
      <c r="G1182" s="169">
        <v>85000</v>
      </c>
      <c r="H1182" s="169">
        <v>85000</v>
      </c>
      <c r="I1182" s="170">
        <v>47944</v>
      </c>
      <c r="J1182" s="171">
        <v>56.4</v>
      </c>
      <c r="K1182" s="172">
        <f t="shared" si="39"/>
        <v>1.6969837716150706E-2</v>
      </c>
      <c r="L1182" s="170">
        <f t="shared" si="40"/>
        <v>5444</v>
      </c>
    </row>
    <row r="1183" spans="1:12" ht="12.95" customHeight="1" x14ac:dyDescent="0.25">
      <c r="A1183" s="680"/>
      <c r="B1183" s="681"/>
      <c r="C1183" s="681"/>
      <c r="D1183" s="681"/>
      <c r="E1183" s="684" t="s">
        <v>426</v>
      </c>
      <c r="F1183" s="685"/>
      <c r="G1183" s="169">
        <v>36000</v>
      </c>
      <c r="H1183" s="169">
        <v>56000</v>
      </c>
      <c r="I1183" s="170">
        <v>18040</v>
      </c>
      <c r="J1183" s="171">
        <v>32.21</v>
      </c>
      <c r="K1183" s="172">
        <f t="shared" si="39"/>
        <v>6.3852801685165758E-3</v>
      </c>
      <c r="L1183" s="170">
        <f t="shared" si="40"/>
        <v>-9960</v>
      </c>
    </row>
    <row r="1184" spans="1:12" ht="12.95" customHeight="1" x14ac:dyDescent="0.25">
      <c r="A1184" s="680"/>
      <c r="B1184" s="681"/>
      <c r="C1184" s="681"/>
      <c r="D1184" s="681"/>
      <c r="E1184" s="684" t="s">
        <v>227</v>
      </c>
      <c r="F1184" s="685"/>
      <c r="G1184" s="169">
        <v>12000</v>
      </c>
      <c r="H1184" s="169">
        <v>15000</v>
      </c>
      <c r="I1184" s="170">
        <v>0</v>
      </c>
      <c r="J1184" s="171">
        <v>0</v>
      </c>
      <c r="K1184" s="172">
        <f t="shared" si="39"/>
        <v>0</v>
      </c>
      <c r="L1184" s="170">
        <f t="shared" si="40"/>
        <v>-7500</v>
      </c>
    </row>
    <row r="1185" spans="1:12" ht="12.95" customHeight="1" x14ac:dyDescent="0.25">
      <c r="A1185" s="680"/>
      <c r="B1185" s="681"/>
      <c r="C1185" s="681"/>
      <c r="D1185" s="681"/>
      <c r="E1185" s="684" t="s">
        <v>228</v>
      </c>
      <c r="F1185" s="685"/>
      <c r="G1185" s="169">
        <v>20000</v>
      </c>
      <c r="H1185" s="169">
        <v>20000</v>
      </c>
      <c r="I1185" s="170">
        <v>8645</v>
      </c>
      <c r="J1185" s="171">
        <v>43.22</v>
      </c>
      <c r="K1185" s="172">
        <f t="shared" si="39"/>
        <v>3.059908373438237E-3</v>
      </c>
      <c r="L1185" s="170">
        <f t="shared" si="40"/>
        <v>-1355</v>
      </c>
    </row>
    <row r="1186" spans="1:12" ht="12.95" customHeight="1" x14ac:dyDescent="0.25">
      <c r="A1186" s="680"/>
      <c r="B1186" s="681"/>
      <c r="C1186" s="681"/>
      <c r="D1186" s="681"/>
      <c r="E1186" s="684" t="s">
        <v>232</v>
      </c>
      <c r="F1186" s="685"/>
      <c r="G1186" s="169">
        <v>495000</v>
      </c>
      <c r="H1186" s="169">
        <v>151000</v>
      </c>
      <c r="I1186" s="170">
        <v>100</v>
      </c>
      <c r="J1186" s="171">
        <v>7.0000000000000007E-2</v>
      </c>
      <c r="K1186" s="172">
        <f t="shared" si="39"/>
        <v>3.5395122885346873E-5</v>
      </c>
      <c r="L1186" s="170">
        <f t="shared" si="40"/>
        <v>-75400</v>
      </c>
    </row>
    <row r="1187" spans="1:12" ht="12.95" customHeight="1" x14ac:dyDescent="0.25">
      <c r="A1187" s="680"/>
      <c r="B1187" s="681"/>
      <c r="C1187" s="681"/>
      <c r="D1187" s="681"/>
      <c r="E1187" s="684" t="s">
        <v>273</v>
      </c>
      <c r="F1187" s="685"/>
      <c r="G1187" s="169">
        <v>150000</v>
      </c>
      <c r="H1187" s="169">
        <v>150000</v>
      </c>
      <c r="I1187" s="170">
        <v>0</v>
      </c>
      <c r="J1187" s="171">
        <v>0</v>
      </c>
      <c r="K1187" s="172">
        <f t="shared" si="39"/>
        <v>0</v>
      </c>
      <c r="L1187" s="170">
        <f t="shared" si="40"/>
        <v>-75000</v>
      </c>
    </row>
    <row r="1188" spans="1:12" ht="12.95" customHeight="1" x14ac:dyDescent="0.25">
      <c r="A1188" s="173" t="s">
        <v>0</v>
      </c>
      <c r="B1188" s="686" t="s">
        <v>198</v>
      </c>
      <c r="C1188" s="687"/>
      <c r="D1188" s="687"/>
      <c r="E1188" s="687"/>
      <c r="F1188" s="687"/>
      <c r="G1188" s="159">
        <v>32758293</v>
      </c>
      <c r="H1188" s="159">
        <v>33071763</v>
      </c>
      <c r="I1188" s="160">
        <v>8945284</v>
      </c>
      <c r="J1188" s="161">
        <v>27.05</v>
      </c>
      <c r="K1188" s="162">
        <f t="shared" si="39"/>
        <v>3.1661942642432721</v>
      </c>
      <c r="L1188" s="160">
        <f t="shared" si="40"/>
        <v>-7590597.5</v>
      </c>
    </row>
    <row r="1189" spans="1:12" s="175" customFormat="1" ht="12.95" customHeight="1" x14ac:dyDescent="0.25">
      <c r="A1189" s="173"/>
      <c r="B1189" s="688" t="s">
        <v>0</v>
      </c>
      <c r="C1189" s="174"/>
      <c r="D1189" s="690" t="s">
        <v>220</v>
      </c>
      <c r="E1189" s="691"/>
      <c r="F1189" s="694"/>
      <c r="G1189" s="164">
        <v>16430000</v>
      </c>
      <c r="H1189" s="164">
        <v>16683214</v>
      </c>
      <c r="I1189" s="165">
        <v>8560969</v>
      </c>
      <c r="J1189" s="166">
        <v>51.31</v>
      </c>
      <c r="K1189" s="167">
        <f t="shared" si="39"/>
        <v>3.0301654977264514</v>
      </c>
      <c r="L1189" s="165">
        <f t="shared" si="40"/>
        <v>219362</v>
      </c>
    </row>
    <row r="1190" spans="1:12" x14ac:dyDescent="0.25">
      <c r="A1190" s="173"/>
      <c r="B1190" s="681"/>
      <c r="C1190" s="199"/>
      <c r="D1190" s="681" t="s">
        <v>0</v>
      </c>
      <c r="E1190" s="684" t="s">
        <v>427</v>
      </c>
      <c r="F1190" s="685"/>
      <c r="G1190" s="169">
        <v>14430000</v>
      </c>
      <c r="H1190" s="169">
        <v>15946000</v>
      </c>
      <c r="I1190" s="170">
        <v>8100000</v>
      </c>
      <c r="J1190" s="171">
        <v>50.8</v>
      </c>
      <c r="K1190" s="172">
        <f t="shared" si="39"/>
        <v>2.8670049537130966</v>
      </c>
      <c r="L1190" s="170">
        <f t="shared" si="40"/>
        <v>127000</v>
      </c>
    </row>
    <row r="1191" spans="1:12" ht="28.5" customHeight="1" x14ac:dyDescent="0.25">
      <c r="A1191" s="173"/>
      <c r="B1191" s="681"/>
      <c r="C1191" s="199"/>
      <c r="D1191" s="681"/>
      <c r="E1191" s="684" t="s">
        <v>352</v>
      </c>
      <c r="F1191" s="685"/>
      <c r="G1191" s="169">
        <v>500000</v>
      </c>
      <c r="H1191" s="169">
        <v>500000</v>
      </c>
      <c r="I1191" s="170">
        <v>250000</v>
      </c>
      <c r="J1191" s="171">
        <v>50</v>
      </c>
      <c r="K1191" s="172">
        <f t="shared" si="39"/>
        <v>8.8487807213367187E-2</v>
      </c>
      <c r="L1191" s="170">
        <f t="shared" si="40"/>
        <v>0</v>
      </c>
    </row>
    <row r="1192" spans="1:12" ht="28.5" customHeight="1" x14ac:dyDescent="0.25">
      <c r="A1192" s="173"/>
      <c r="B1192" s="681"/>
      <c r="C1192" s="199"/>
      <c r="D1192" s="681"/>
      <c r="E1192" s="684" t="s">
        <v>357</v>
      </c>
      <c r="F1192" s="685"/>
      <c r="G1192" s="169">
        <v>1500000</v>
      </c>
      <c r="H1192" s="169">
        <v>237214</v>
      </c>
      <c r="I1192" s="170">
        <v>210969</v>
      </c>
      <c r="J1192" s="171">
        <v>88.94</v>
      </c>
      <c r="K1192" s="172">
        <f t="shared" si="39"/>
        <v>7.4672736799987441E-2</v>
      </c>
      <c r="L1192" s="170">
        <f t="shared" si="40"/>
        <v>92362</v>
      </c>
    </row>
    <row r="1193" spans="1:12" s="175" customFormat="1" ht="12.95" customHeight="1" x14ac:dyDescent="0.25">
      <c r="A1193" s="173"/>
      <c r="B1193" s="681"/>
      <c r="C1193" s="176"/>
      <c r="D1193" s="690" t="s">
        <v>247</v>
      </c>
      <c r="E1193" s="691"/>
      <c r="F1193" s="694"/>
      <c r="G1193" s="164">
        <v>16328293</v>
      </c>
      <c r="H1193" s="164">
        <v>16388549</v>
      </c>
      <c r="I1193" s="165">
        <v>384316</v>
      </c>
      <c r="J1193" s="166">
        <v>2.35</v>
      </c>
      <c r="K1193" s="167">
        <f t="shared" si="39"/>
        <v>0.13602912046804969</v>
      </c>
      <c r="L1193" s="165">
        <f t="shared" si="40"/>
        <v>-7809958.5</v>
      </c>
    </row>
    <row r="1194" spans="1:12" ht="42.75" customHeight="1" x14ac:dyDescent="0.25">
      <c r="A1194" s="213"/>
      <c r="B1194" s="683"/>
      <c r="C1194" s="200"/>
      <c r="D1194" s="200" t="s">
        <v>0</v>
      </c>
      <c r="E1194" s="678" t="s">
        <v>394</v>
      </c>
      <c r="F1194" s="679"/>
      <c r="G1194" s="169">
        <v>16328293</v>
      </c>
      <c r="H1194" s="169">
        <v>16388549</v>
      </c>
      <c r="I1194" s="170">
        <v>384316</v>
      </c>
      <c r="J1194" s="171">
        <v>2.35</v>
      </c>
      <c r="K1194" s="172">
        <f t="shared" si="39"/>
        <v>0.13602912046804969</v>
      </c>
      <c r="L1194" s="170">
        <f t="shared" si="40"/>
        <v>-7809958.5</v>
      </c>
    </row>
    <row r="1195" spans="1:12" ht="12.95" customHeight="1" x14ac:dyDescent="0.25">
      <c r="A1195" s="173"/>
      <c r="B1195" s="695" t="s">
        <v>428</v>
      </c>
      <c r="C1195" s="696"/>
      <c r="D1195" s="696"/>
      <c r="E1195" s="696"/>
      <c r="F1195" s="696"/>
      <c r="G1195" s="159">
        <v>300000</v>
      </c>
      <c r="H1195" s="159">
        <v>300000</v>
      </c>
      <c r="I1195" s="160">
        <v>150000</v>
      </c>
      <c r="J1195" s="161">
        <v>50</v>
      </c>
      <c r="K1195" s="162">
        <f t="shared" si="39"/>
        <v>5.3092684328020306E-2</v>
      </c>
      <c r="L1195" s="160">
        <f t="shared" si="40"/>
        <v>0</v>
      </c>
    </row>
    <row r="1196" spans="1:12" s="188" customFormat="1" ht="12.95" customHeight="1" x14ac:dyDescent="0.25">
      <c r="A1196" s="173"/>
      <c r="B1196" s="688" t="s">
        <v>0</v>
      </c>
      <c r="C1196" s="183"/>
      <c r="D1196" s="697" t="s">
        <v>220</v>
      </c>
      <c r="E1196" s="698"/>
      <c r="F1196" s="698"/>
      <c r="G1196" s="184">
        <v>300000</v>
      </c>
      <c r="H1196" s="184">
        <v>300000</v>
      </c>
      <c r="I1196" s="185">
        <v>150000</v>
      </c>
      <c r="J1196" s="186">
        <v>50</v>
      </c>
      <c r="K1196" s="187">
        <f t="shared" si="39"/>
        <v>5.3092684328020306E-2</v>
      </c>
      <c r="L1196" s="185">
        <f t="shared" si="40"/>
        <v>0</v>
      </c>
    </row>
    <row r="1197" spans="1:12" ht="34.5" customHeight="1" x14ac:dyDescent="0.25">
      <c r="A1197" s="173"/>
      <c r="B1197" s="689"/>
      <c r="C1197" s="168"/>
      <c r="D1197" s="168" t="s">
        <v>0</v>
      </c>
      <c r="E1197" s="684" t="s">
        <v>352</v>
      </c>
      <c r="F1197" s="685"/>
      <c r="G1197" s="169">
        <v>300000</v>
      </c>
      <c r="H1197" s="169">
        <v>300000</v>
      </c>
      <c r="I1197" s="170">
        <v>150000</v>
      </c>
      <c r="J1197" s="171">
        <v>50</v>
      </c>
      <c r="K1197" s="172">
        <f t="shared" si="39"/>
        <v>5.3092684328020306E-2</v>
      </c>
      <c r="L1197" s="170">
        <f t="shared" si="40"/>
        <v>0</v>
      </c>
    </row>
    <row r="1198" spans="1:12" ht="12.95" customHeight="1" x14ac:dyDescent="0.25">
      <c r="A1198" s="173"/>
      <c r="B1198" s="686" t="s">
        <v>200</v>
      </c>
      <c r="C1198" s="687"/>
      <c r="D1198" s="687"/>
      <c r="E1198" s="687"/>
      <c r="F1198" s="687"/>
      <c r="G1198" s="159">
        <v>10175619</v>
      </c>
      <c r="H1198" s="159">
        <v>10924440</v>
      </c>
      <c r="I1198" s="160">
        <v>3247690</v>
      </c>
      <c r="J1198" s="161">
        <v>29.73</v>
      </c>
      <c r="K1198" s="162">
        <f t="shared" si="39"/>
        <v>1.1495238664351219</v>
      </c>
      <c r="L1198" s="160">
        <f t="shared" si="40"/>
        <v>-2214530</v>
      </c>
    </row>
    <row r="1199" spans="1:12" s="175" customFormat="1" ht="12.95" customHeight="1" x14ac:dyDescent="0.25">
      <c r="A1199" s="173"/>
      <c r="B1199" s="688" t="s">
        <v>0</v>
      </c>
      <c r="C1199" s="174"/>
      <c r="D1199" s="690" t="s">
        <v>220</v>
      </c>
      <c r="E1199" s="691"/>
      <c r="F1199" s="691"/>
      <c r="G1199" s="164">
        <v>6514089</v>
      </c>
      <c r="H1199" s="164">
        <v>7043910</v>
      </c>
      <c r="I1199" s="165">
        <v>3247690</v>
      </c>
      <c r="J1199" s="166">
        <v>46.11</v>
      </c>
      <c r="K1199" s="167">
        <f t="shared" si="39"/>
        <v>1.1495238664351219</v>
      </c>
      <c r="L1199" s="165">
        <f t="shared" si="40"/>
        <v>-274265</v>
      </c>
    </row>
    <row r="1200" spans="1:12" ht="12.95" customHeight="1" x14ac:dyDescent="0.25">
      <c r="A1200" s="173"/>
      <c r="B1200" s="681"/>
      <c r="C1200" s="168"/>
      <c r="D1200" s="681" t="s">
        <v>0</v>
      </c>
      <c r="E1200" s="684" t="s">
        <v>427</v>
      </c>
      <c r="F1200" s="685"/>
      <c r="G1200" s="169">
        <v>6464089</v>
      </c>
      <c r="H1200" s="169">
        <v>6592274</v>
      </c>
      <c r="I1200" s="170">
        <v>3247690</v>
      </c>
      <c r="J1200" s="171">
        <v>49.27</v>
      </c>
      <c r="K1200" s="172">
        <f t="shared" si="39"/>
        <v>1.1495238664351219</v>
      </c>
      <c r="L1200" s="170">
        <f t="shared" si="40"/>
        <v>-48447</v>
      </c>
    </row>
    <row r="1201" spans="1:12" ht="32.25" customHeight="1" x14ac:dyDescent="0.25">
      <c r="A1201" s="173"/>
      <c r="B1201" s="681"/>
      <c r="C1201" s="168"/>
      <c r="D1201" s="681"/>
      <c r="E1201" s="684" t="s">
        <v>357</v>
      </c>
      <c r="F1201" s="685"/>
      <c r="G1201" s="169">
        <v>50000</v>
      </c>
      <c r="H1201" s="169">
        <v>451636</v>
      </c>
      <c r="I1201" s="170">
        <v>0</v>
      </c>
      <c r="J1201" s="171">
        <v>0</v>
      </c>
      <c r="K1201" s="172">
        <f t="shared" si="39"/>
        <v>0</v>
      </c>
      <c r="L1201" s="170">
        <f t="shared" si="40"/>
        <v>-225818</v>
      </c>
    </row>
    <row r="1202" spans="1:12" s="175" customFormat="1" ht="12.95" customHeight="1" x14ac:dyDescent="0.25">
      <c r="A1202" s="173"/>
      <c r="B1202" s="681"/>
      <c r="C1202" s="176"/>
      <c r="D1202" s="690" t="s">
        <v>247</v>
      </c>
      <c r="E1202" s="691"/>
      <c r="F1202" s="691"/>
      <c r="G1202" s="164">
        <v>3661530</v>
      </c>
      <c r="H1202" s="164">
        <v>3880530</v>
      </c>
      <c r="I1202" s="165">
        <v>0</v>
      </c>
      <c r="J1202" s="166">
        <v>0</v>
      </c>
      <c r="K1202" s="167">
        <f t="shared" si="39"/>
        <v>0</v>
      </c>
      <c r="L1202" s="165">
        <f t="shared" si="40"/>
        <v>-1940265</v>
      </c>
    </row>
    <row r="1203" spans="1:12" ht="42" customHeight="1" x14ac:dyDescent="0.25">
      <c r="A1203" s="173"/>
      <c r="B1203" s="689"/>
      <c r="C1203" s="168"/>
      <c r="D1203" s="168" t="s">
        <v>0</v>
      </c>
      <c r="E1203" s="684" t="s">
        <v>394</v>
      </c>
      <c r="F1203" s="685"/>
      <c r="G1203" s="169">
        <v>3661530</v>
      </c>
      <c r="H1203" s="169">
        <v>3880530</v>
      </c>
      <c r="I1203" s="170">
        <v>0</v>
      </c>
      <c r="J1203" s="171">
        <v>0</v>
      </c>
      <c r="K1203" s="172">
        <f t="shared" si="39"/>
        <v>0</v>
      </c>
      <c r="L1203" s="170">
        <f t="shared" si="40"/>
        <v>-1940265</v>
      </c>
    </row>
    <row r="1204" spans="1:12" ht="12.95" customHeight="1" x14ac:dyDescent="0.25">
      <c r="A1204" s="173"/>
      <c r="B1204" s="686" t="s">
        <v>201</v>
      </c>
      <c r="C1204" s="687"/>
      <c r="D1204" s="687"/>
      <c r="E1204" s="687"/>
      <c r="F1204" s="687"/>
      <c r="G1204" s="159">
        <v>10838400</v>
      </c>
      <c r="H1204" s="159">
        <v>11042678</v>
      </c>
      <c r="I1204" s="160">
        <v>5363328</v>
      </c>
      <c r="J1204" s="161">
        <v>48.57</v>
      </c>
      <c r="K1204" s="162">
        <f t="shared" si="39"/>
        <v>1.8983565363442167</v>
      </c>
      <c r="L1204" s="160">
        <f t="shared" si="40"/>
        <v>-158011</v>
      </c>
    </row>
    <row r="1205" spans="1:12" s="175" customFormat="1" ht="12.95" customHeight="1" x14ac:dyDescent="0.25">
      <c r="A1205" s="173"/>
      <c r="B1205" s="688" t="s">
        <v>0</v>
      </c>
      <c r="C1205" s="174"/>
      <c r="D1205" s="690" t="s">
        <v>220</v>
      </c>
      <c r="E1205" s="691"/>
      <c r="F1205" s="691"/>
      <c r="G1205" s="164">
        <v>10838400</v>
      </c>
      <c r="H1205" s="164">
        <v>11042678</v>
      </c>
      <c r="I1205" s="165">
        <v>5363328</v>
      </c>
      <c r="J1205" s="166">
        <v>48.57</v>
      </c>
      <c r="K1205" s="167">
        <f t="shared" si="39"/>
        <v>1.8983565363442167</v>
      </c>
      <c r="L1205" s="165">
        <f t="shared" si="40"/>
        <v>-158011</v>
      </c>
    </row>
    <row r="1206" spans="1:12" ht="12.95" customHeight="1" x14ac:dyDescent="0.25">
      <c r="A1206" s="173"/>
      <c r="B1206" s="681"/>
      <c r="C1206" s="168"/>
      <c r="D1206" s="681" t="s">
        <v>0</v>
      </c>
      <c r="E1206" s="684" t="s">
        <v>427</v>
      </c>
      <c r="F1206" s="685"/>
      <c r="G1206" s="169">
        <v>10588400</v>
      </c>
      <c r="H1206" s="169">
        <v>10792678</v>
      </c>
      <c r="I1206" s="170">
        <v>5337880</v>
      </c>
      <c r="J1206" s="171">
        <v>49.46</v>
      </c>
      <c r="K1206" s="172">
        <f t="shared" si="39"/>
        <v>1.8893491854723536</v>
      </c>
      <c r="L1206" s="170">
        <f t="shared" si="40"/>
        <v>-58459</v>
      </c>
    </row>
    <row r="1207" spans="1:12" ht="27.75" customHeight="1" x14ac:dyDescent="0.25">
      <c r="A1207" s="173"/>
      <c r="B1207" s="681"/>
      <c r="C1207" s="168"/>
      <c r="D1207" s="681"/>
      <c r="E1207" s="684" t="s">
        <v>357</v>
      </c>
      <c r="F1207" s="685"/>
      <c r="G1207" s="169">
        <v>250000</v>
      </c>
      <c r="H1207" s="169">
        <v>250000</v>
      </c>
      <c r="I1207" s="170">
        <v>25448</v>
      </c>
      <c r="J1207" s="171">
        <v>10.18</v>
      </c>
      <c r="K1207" s="172">
        <f t="shared" si="39"/>
        <v>9.0073508718630721E-3</v>
      </c>
      <c r="L1207" s="170">
        <f t="shared" si="40"/>
        <v>-99552</v>
      </c>
    </row>
    <row r="1208" spans="1:12" ht="12.95" customHeight="1" x14ac:dyDescent="0.25">
      <c r="A1208" s="173"/>
      <c r="B1208" s="686" t="s">
        <v>202</v>
      </c>
      <c r="C1208" s="687"/>
      <c r="D1208" s="687"/>
      <c r="E1208" s="687"/>
      <c r="F1208" s="687"/>
      <c r="G1208" s="159">
        <v>14514751</v>
      </c>
      <c r="H1208" s="159">
        <v>15596863</v>
      </c>
      <c r="I1208" s="160">
        <v>5116705</v>
      </c>
      <c r="J1208" s="161">
        <v>32.81</v>
      </c>
      <c r="K1208" s="162">
        <f t="shared" si="39"/>
        <v>1.8110640224306878</v>
      </c>
      <c r="L1208" s="160">
        <f t="shared" si="40"/>
        <v>-2681726.5</v>
      </c>
    </row>
    <row r="1209" spans="1:12" s="175" customFormat="1" ht="12.95" customHeight="1" x14ac:dyDescent="0.25">
      <c r="A1209" s="680" t="s">
        <v>0</v>
      </c>
      <c r="B1209" s="681"/>
      <c r="C1209" s="176"/>
      <c r="D1209" s="690" t="s">
        <v>220</v>
      </c>
      <c r="E1209" s="691"/>
      <c r="F1209" s="691"/>
      <c r="G1209" s="164">
        <v>7676564</v>
      </c>
      <c r="H1209" s="164">
        <v>8331101</v>
      </c>
      <c r="I1209" s="165">
        <v>3900145</v>
      </c>
      <c r="J1209" s="166">
        <v>46.81</v>
      </c>
      <c r="K1209" s="167">
        <f t="shared" si="39"/>
        <v>1.3804611154567117</v>
      </c>
      <c r="L1209" s="165">
        <f t="shared" si="40"/>
        <v>-265405.5</v>
      </c>
    </row>
    <row r="1210" spans="1:12" ht="12.95" customHeight="1" x14ac:dyDescent="0.25">
      <c r="A1210" s="680"/>
      <c r="B1210" s="681"/>
      <c r="C1210" s="168"/>
      <c r="D1210" s="681" t="s">
        <v>0</v>
      </c>
      <c r="E1210" s="684" t="s">
        <v>427</v>
      </c>
      <c r="F1210" s="685"/>
      <c r="G1210" s="169">
        <v>6976564</v>
      </c>
      <c r="H1210" s="169">
        <v>7426101</v>
      </c>
      <c r="I1210" s="170">
        <v>3719646</v>
      </c>
      <c r="J1210" s="171">
        <v>50.09</v>
      </c>
      <c r="K1210" s="172">
        <f t="shared" si="39"/>
        <v>1.3165732725998895</v>
      </c>
      <c r="L1210" s="170">
        <f t="shared" si="40"/>
        <v>6595.5</v>
      </c>
    </row>
    <row r="1211" spans="1:12" ht="26.25" customHeight="1" x14ac:dyDescent="0.25">
      <c r="A1211" s="680"/>
      <c r="B1211" s="681"/>
      <c r="C1211" s="168"/>
      <c r="D1211" s="681"/>
      <c r="E1211" s="684" t="s">
        <v>357</v>
      </c>
      <c r="F1211" s="685"/>
      <c r="G1211" s="169">
        <v>700000</v>
      </c>
      <c r="H1211" s="169">
        <v>905000</v>
      </c>
      <c r="I1211" s="170">
        <v>180499</v>
      </c>
      <c r="J1211" s="171">
        <v>19.940000000000001</v>
      </c>
      <c r="K1211" s="172">
        <f t="shared" si="39"/>
        <v>6.3887842856822252E-2</v>
      </c>
      <c r="L1211" s="170">
        <f t="shared" si="40"/>
        <v>-272001</v>
      </c>
    </row>
    <row r="1212" spans="1:12" s="175" customFormat="1" ht="12.95" customHeight="1" x14ac:dyDescent="0.25">
      <c r="A1212" s="680"/>
      <c r="B1212" s="681"/>
      <c r="C1212" s="176"/>
      <c r="D1212" s="690" t="s">
        <v>247</v>
      </c>
      <c r="E1212" s="691"/>
      <c r="F1212" s="691"/>
      <c r="G1212" s="164">
        <v>6838187</v>
      </c>
      <c r="H1212" s="164">
        <v>7265762</v>
      </c>
      <c r="I1212" s="165">
        <v>1216560</v>
      </c>
      <c r="J1212" s="166">
        <v>16.739999999999998</v>
      </c>
      <c r="K1212" s="167">
        <f t="shared" si="39"/>
        <v>0.43060290697397591</v>
      </c>
      <c r="L1212" s="165">
        <f t="shared" si="40"/>
        <v>-2416321</v>
      </c>
    </row>
    <row r="1213" spans="1:12" ht="40.5" customHeight="1" x14ac:dyDescent="0.25">
      <c r="A1213" s="680"/>
      <c r="B1213" s="681"/>
      <c r="C1213" s="168"/>
      <c r="D1213" s="168" t="s">
        <v>0</v>
      </c>
      <c r="E1213" s="684" t="s">
        <v>394</v>
      </c>
      <c r="F1213" s="685"/>
      <c r="G1213" s="169">
        <v>6838187</v>
      </c>
      <c r="H1213" s="169">
        <v>7265762</v>
      </c>
      <c r="I1213" s="170">
        <v>1216560</v>
      </c>
      <c r="J1213" s="171">
        <v>16.739999999999998</v>
      </c>
      <c r="K1213" s="172">
        <f t="shared" si="39"/>
        <v>0.43060290697397591</v>
      </c>
      <c r="L1213" s="170">
        <f t="shared" si="40"/>
        <v>-2416321</v>
      </c>
    </row>
    <row r="1214" spans="1:12" ht="12.95" customHeight="1" x14ac:dyDescent="0.25">
      <c r="A1214" s="680" t="s">
        <v>0</v>
      </c>
      <c r="B1214" s="686" t="s">
        <v>429</v>
      </c>
      <c r="C1214" s="687"/>
      <c r="D1214" s="687"/>
      <c r="E1214" s="687"/>
      <c r="F1214" s="687"/>
      <c r="G1214" s="159">
        <v>793796</v>
      </c>
      <c r="H1214" s="159">
        <v>793796</v>
      </c>
      <c r="I1214" s="160">
        <v>396900</v>
      </c>
      <c r="J1214" s="161">
        <v>50</v>
      </c>
      <c r="K1214" s="162">
        <f t="shared" si="39"/>
        <v>0.14048324273194174</v>
      </c>
      <c r="L1214" s="160">
        <f t="shared" si="40"/>
        <v>2</v>
      </c>
    </row>
    <row r="1215" spans="1:12" s="175" customFormat="1" ht="12.95" customHeight="1" x14ac:dyDescent="0.25">
      <c r="A1215" s="680"/>
      <c r="B1215" s="688" t="s">
        <v>0</v>
      </c>
      <c r="C1215" s="174"/>
      <c r="D1215" s="690" t="s">
        <v>220</v>
      </c>
      <c r="E1215" s="691"/>
      <c r="F1215" s="691"/>
      <c r="G1215" s="164">
        <v>793796</v>
      </c>
      <c r="H1215" s="164">
        <v>793796</v>
      </c>
      <c r="I1215" s="165">
        <v>396900</v>
      </c>
      <c r="J1215" s="166">
        <v>50</v>
      </c>
      <c r="K1215" s="167">
        <f t="shared" si="39"/>
        <v>0.14048324273194174</v>
      </c>
      <c r="L1215" s="165">
        <f t="shared" si="40"/>
        <v>2</v>
      </c>
    </row>
    <row r="1216" spans="1:12" ht="17.25" customHeight="1" x14ac:dyDescent="0.25">
      <c r="A1216" s="680"/>
      <c r="B1216" s="689"/>
      <c r="C1216" s="168"/>
      <c r="D1216" s="168" t="s">
        <v>0</v>
      </c>
      <c r="E1216" s="684" t="s">
        <v>427</v>
      </c>
      <c r="F1216" s="685"/>
      <c r="G1216" s="169">
        <v>793796</v>
      </c>
      <c r="H1216" s="169">
        <v>793796</v>
      </c>
      <c r="I1216" s="170">
        <v>396900</v>
      </c>
      <c r="J1216" s="171">
        <v>50</v>
      </c>
      <c r="K1216" s="172">
        <f t="shared" si="39"/>
        <v>0.14048324273194174</v>
      </c>
      <c r="L1216" s="170">
        <f t="shared" si="40"/>
        <v>2</v>
      </c>
    </row>
    <row r="1217" spans="1:12" ht="12.95" customHeight="1" x14ac:dyDescent="0.25">
      <c r="A1217" s="680"/>
      <c r="B1217" s="686" t="s">
        <v>430</v>
      </c>
      <c r="C1217" s="687"/>
      <c r="D1217" s="687"/>
      <c r="E1217" s="687"/>
      <c r="F1217" s="687"/>
      <c r="G1217" s="159">
        <v>1000000</v>
      </c>
      <c r="H1217" s="159">
        <v>1000000</v>
      </c>
      <c r="I1217" s="160">
        <v>0</v>
      </c>
      <c r="J1217" s="161">
        <v>0</v>
      </c>
      <c r="K1217" s="162">
        <f t="shared" si="39"/>
        <v>0</v>
      </c>
      <c r="L1217" s="160">
        <f t="shared" si="40"/>
        <v>-500000</v>
      </c>
    </row>
    <row r="1218" spans="1:12" s="175" customFormat="1" ht="12.95" customHeight="1" x14ac:dyDescent="0.25">
      <c r="A1218" s="680"/>
      <c r="B1218" s="688" t="s">
        <v>0</v>
      </c>
      <c r="C1218" s="174"/>
      <c r="D1218" s="690" t="s">
        <v>220</v>
      </c>
      <c r="E1218" s="691"/>
      <c r="F1218" s="691"/>
      <c r="G1218" s="164">
        <v>1000000</v>
      </c>
      <c r="H1218" s="164">
        <v>1000000</v>
      </c>
      <c r="I1218" s="165">
        <v>0</v>
      </c>
      <c r="J1218" s="166">
        <v>0</v>
      </c>
      <c r="K1218" s="167">
        <f t="shared" si="39"/>
        <v>0</v>
      </c>
      <c r="L1218" s="165">
        <f t="shared" si="40"/>
        <v>-500000</v>
      </c>
    </row>
    <row r="1219" spans="1:12" ht="42" customHeight="1" x14ac:dyDescent="0.25">
      <c r="A1219" s="680"/>
      <c r="B1219" s="681"/>
      <c r="C1219" s="168"/>
      <c r="D1219" s="681" t="s">
        <v>0</v>
      </c>
      <c r="E1219" s="684" t="s">
        <v>431</v>
      </c>
      <c r="F1219" s="685"/>
      <c r="G1219" s="169">
        <v>739090</v>
      </c>
      <c r="H1219" s="169">
        <v>782000</v>
      </c>
      <c r="I1219" s="170">
        <v>0</v>
      </c>
      <c r="J1219" s="171">
        <v>0</v>
      </c>
      <c r="K1219" s="172">
        <f t="shared" si="39"/>
        <v>0</v>
      </c>
      <c r="L1219" s="170">
        <f t="shared" si="40"/>
        <v>-391000</v>
      </c>
    </row>
    <row r="1220" spans="1:12" ht="45.75" customHeight="1" x14ac:dyDescent="0.25">
      <c r="A1220" s="680"/>
      <c r="B1220" s="689"/>
      <c r="C1220" s="168"/>
      <c r="D1220" s="681"/>
      <c r="E1220" s="684" t="s">
        <v>432</v>
      </c>
      <c r="F1220" s="685"/>
      <c r="G1220" s="169">
        <v>260910</v>
      </c>
      <c r="H1220" s="169">
        <v>218000</v>
      </c>
      <c r="I1220" s="170">
        <v>0</v>
      </c>
      <c r="J1220" s="171">
        <v>0</v>
      </c>
      <c r="K1220" s="172">
        <f t="shared" si="39"/>
        <v>0</v>
      </c>
      <c r="L1220" s="170">
        <f t="shared" si="40"/>
        <v>-109000</v>
      </c>
    </row>
    <row r="1221" spans="1:12" ht="12.95" customHeight="1" x14ac:dyDescent="0.25">
      <c r="A1221" s="680"/>
      <c r="B1221" s="686" t="s">
        <v>433</v>
      </c>
      <c r="C1221" s="687"/>
      <c r="D1221" s="687"/>
      <c r="E1221" s="687"/>
      <c r="F1221" s="687"/>
      <c r="G1221" s="159">
        <v>200000</v>
      </c>
      <c r="H1221" s="159">
        <v>1541056</v>
      </c>
      <c r="I1221" s="160">
        <v>1341054</v>
      </c>
      <c r="J1221" s="161">
        <v>87.02</v>
      </c>
      <c r="K1221" s="162">
        <f t="shared" si="39"/>
        <v>0.47466771125885965</v>
      </c>
      <c r="L1221" s="160">
        <f t="shared" si="40"/>
        <v>570526</v>
      </c>
    </row>
    <row r="1222" spans="1:12" s="175" customFormat="1" ht="12.95" customHeight="1" x14ac:dyDescent="0.25">
      <c r="A1222" s="680"/>
      <c r="B1222" s="688" t="s">
        <v>0</v>
      </c>
      <c r="C1222" s="174"/>
      <c r="D1222" s="690" t="s">
        <v>220</v>
      </c>
      <c r="E1222" s="691"/>
      <c r="F1222" s="691"/>
      <c r="G1222" s="164">
        <v>200000</v>
      </c>
      <c r="H1222" s="164">
        <v>200000</v>
      </c>
      <c r="I1222" s="165">
        <v>0</v>
      </c>
      <c r="J1222" s="166">
        <v>0</v>
      </c>
      <c r="K1222" s="167">
        <f t="shared" si="39"/>
        <v>0</v>
      </c>
      <c r="L1222" s="165">
        <f t="shared" si="40"/>
        <v>-100000</v>
      </c>
    </row>
    <row r="1223" spans="1:12" ht="12.95" customHeight="1" x14ac:dyDescent="0.25">
      <c r="A1223" s="680"/>
      <c r="B1223" s="681"/>
      <c r="C1223" s="168"/>
      <c r="D1223" s="168" t="s">
        <v>0</v>
      </c>
      <c r="E1223" s="684" t="s">
        <v>230</v>
      </c>
      <c r="F1223" s="685"/>
      <c r="G1223" s="169">
        <v>200000</v>
      </c>
      <c r="H1223" s="169">
        <v>200000</v>
      </c>
      <c r="I1223" s="170">
        <v>0</v>
      </c>
      <c r="J1223" s="171">
        <v>0</v>
      </c>
      <c r="K1223" s="172">
        <f t="shared" si="39"/>
        <v>0</v>
      </c>
      <c r="L1223" s="170">
        <f t="shared" si="40"/>
        <v>-100000</v>
      </c>
    </row>
    <row r="1224" spans="1:12" s="175" customFormat="1" ht="12.95" customHeight="1" x14ac:dyDescent="0.25">
      <c r="A1224" s="680"/>
      <c r="B1224" s="681"/>
      <c r="C1224" s="176"/>
      <c r="D1224" s="690" t="s">
        <v>247</v>
      </c>
      <c r="E1224" s="691"/>
      <c r="F1224" s="691"/>
      <c r="G1224" s="164">
        <v>0</v>
      </c>
      <c r="H1224" s="164">
        <v>1341056</v>
      </c>
      <c r="I1224" s="165">
        <v>1341054</v>
      </c>
      <c r="J1224" s="166">
        <v>100</v>
      </c>
      <c r="K1224" s="167">
        <f t="shared" si="39"/>
        <v>0.47466771125885965</v>
      </c>
      <c r="L1224" s="165">
        <f t="shared" si="40"/>
        <v>670526</v>
      </c>
    </row>
    <row r="1225" spans="1:12" ht="48.75" customHeight="1" x14ac:dyDescent="0.25">
      <c r="A1225" s="680"/>
      <c r="B1225" s="681"/>
      <c r="C1225" s="168"/>
      <c r="D1225" s="681" t="s">
        <v>0</v>
      </c>
      <c r="E1225" s="684" t="s">
        <v>63</v>
      </c>
      <c r="F1225" s="685"/>
      <c r="G1225" s="169">
        <v>0</v>
      </c>
      <c r="H1225" s="169">
        <v>1306886</v>
      </c>
      <c r="I1225" s="170">
        <v>1306885</v>
      </c>
      <c r="J1225" s="171">
        <v>100</v>
      </c>
      <c r="K1225" s="172">
        <f t="shared" si="39"/>
        <v>0.46257355172016545</v>
      </c>
      <c r="L1225" s="170">
        <f t="shared" si="40"/>
        <v>653442</v>
      </c>
    </row>
    <row r="1226" spans="1:12" ht="55.5" customHeight="1" x14ac:dyDescent="0.25">
      <c r="A1226" s="680"/>
      <c r="B1226" s="689"/>
      <c r="C1226" s="168"/>
      <c r="D1226" s="681"/>
      <c r="E1226" s="684" t="s">
        <v>306</v>
      </c>
      <c r="F1226" s="685"/>
      <c r="G1226" s="169">
        <v>0</v>
      </c>
      <c r="H1226" s="169">
        <v>34170</v>
      </c>
      <c r="I1226" s="170">
        <v>34169</v>
      </c>
      <c r="J1226" s="171">
        <v>100</v>
      </c>
      <c r="K1226" s="172">
        <f t="shared" si="39"/>
        <v>1.2094159538694173E-2</v>
      </c>
      <c r="L1226" s="170">
        <f t="shared" si="40"/>
        <v>17084</v>
      </c>
    </row>
    <row r="1227" spans="1:12" s="158" customFormat="1" ht="28.5" customHeight="1" x14ac:dyDescent="0.25">
      <c r="A1227" s="692" t="s">
        <v>203</v>
      </c>
      <c r="B1227" s="693"/>
      <c r="C1227" s="693"/>
      <c r="D1227" s="693"/>
      <c r="E1227" s="693"/>
      <c r="F1227" s="693"/>
      <c r="G1227" s="154">
        <v>375000</v>
      </c>
      <c r="H1227" s="154">
        <v>375000</v>
      </c>
      <c r="I1227" s="155">
        <v>177990</v>
      </c>
      <c r="J1227" s="156">
        <v>47.46</v>
      </c>
      <c r="K1227" s="157">
        <f t="shared" si="39"/>
        <v>6.2999779223628899E-2</v>
      </c>
      <c r="L1227" s="155">
        <f t="shared" si="40"/>
        <v>-9510</v>
      </c>
    </row>
    <row r="1228" spans="1:12" ht="12.95" customHeight="1" x14ac:dyDescent="0.25">
      <c r="A1228" s="680" t="s">
        <v>0</v>
      </c>
      <c r="B1228" s="686" t="s">
        <v>204</v>
      </c>
      <c r="C1228" s="687"/>
      <c r="D1228" s="687"/>
      <c r="E1228" s="687"/>
      <c r="F1228" s="687"/>
      <c r="G1228" s="159">
        <v>375000</v>
      </c>
      <c r="H1228" s="159">
        <v>375000</v>
      </c>
      <c r="I1228" s="160">
        <v>177990</v>
      </c>
      <c r="J1228" s="161">
        <v>47.46</v>
      </c>
      <c r="K1228" s="162">
        <f t="shared" si="39"/>
        <v>6.2999779223628899E-2</v>
      </c>
      <c r="L1228" s="160">
        <f t="shared" si="40"/>
        <v>-9510</v>
      </c>
    </row>
    <row r="1229" spans="1:12" s="175" customFormat="1" ht="12.95" customHeight="1" x14ac:dyDescent="0.25">
      <c r="A1229" s="680"/>
      <c r="B1229" s="688" t="s">
        <v>0</v>
      </c>
      <c r="C1229" s="174"/>
      <c r="D1229" s="690" t="s">
        <v>220</v>
      </c>
      <c r="E1229" s="691"/>
      <c r="F1229" s="691"/>
      <c r="G1229" s="164">
        <v>375000</v>
      </c>
      <c r="H1229" s="164">
        <v>375000</v>
      </c>
      <c r="I1229" s="165">
        <v>177990</v>
      </c>
      <c r="J1229" s="166">
        <v>47.46</v>
      </c>
      <c r="K1229" s="167">
        <f t="shared" si="39"/>
        <v>6.2999779223628899E-2</v>
      </c>
      <c r="L1229" s="165">
        <f t="shared" si="40"/>
        <v>-9510</v>
      </c>
    </row>
    <row r="1230" spans="1:12" ht="45" customHeight="1" x14ac:dyDescent="0.25">
      <c r="A1230" s="680"/>
      <c r="B1230" s="681"/>
      <c r="C1230" s="168"/>
      <c r="D1230" s="681" t="s">
        <v>0</v>
      </c>
      <c r="E1230" s="684" t="s">
        <v>320</v>
      </c>
      <c r="F1230" s="685"/>
      <c r="G1230" s="169">
        <v>0</v>
      </c>
      <c r="H1230" s="169">
        <v>131</v>
      </c>
      <c r="I1230" s="170">
        <v>130</v>
      </c>
      <c r="J1230" s="171">
        <v>99.31</v>
      </c>
      <c r="K1230" s="172">
        <f t="shared" si="39"/>
        <v>4.6013659750950935E-5</v>
      </c>
      <c r="L1230" s="170">
        <f t="shared" si="40"/>
        <v>64.5</v>
      </c>
    </row>
    <row r="1231" spans="1:12" ht="12.95" customHeight="1" x14ac:dyDescent="0.25">
      <c r="A1231" s="680"/>
      <c r="B1231" s="681"/>
      <c r="C1231" s="168"/>
      <c r="D1231" s="681"/>
      <c r="E1231" s="684" t="s">
        <v>221</v>
      </c>
      <c r="F1231" s="685"/>
      <c r="G1231" s="169">
        <v>0</v>
      </c>
      <c r="H1231" s="169">
        <v>879</v>
      </c>
      <c r="I1231" s="170">
        <v>879</v>
      </c>
      <c r="J1231" s="171">
        <v>99.98</v>
      </c>
      <c r="K1231" s="172">
        <f t="shared" si="39"/>
        <v>3.1112313016219901E-4</v>
      </c>
      <c r="L1231" s="170">
        <f t="shared" si="40"/>
        <v>439.5</v>
      </c>
    </row>
    <row r="1232" spans="1:12" ht="12.95" customHeight="1" x14ac:dyDescent="0.25">
      <c r="A1232" s="680"/>
      <c r="B1232" s="681"/>
      <c r="C1232" s="168"/>
      <c r="D1232" s="681"/>
      <c r="E1232" s="684" t="s">
        <v>222</v>
      </c>
      <c r="F1232" s="685"/>
      <c r="G1232" s="169">
        <v>240000</v>
      </c>
      <c r="H1232" s="169">
        <v>240000</v>
      </c>
      <c r="I1232" s="170">
        <v>104120</v>
      </c>
      <c r="J1232" s="171">
        <v>43.38</v>
      </c>
      <c r="K1232" s="172">
        <f t="shared" si="39"/>
        <v>3.6853401948223161E-2</v>
      </c>
      <c r="L1232" s="170">
        <f t="shared" si="40"/>
        <v>-15880</v>
      </c>
    </row>
    <row r="1233" spans="1:12" ht="12.95" customHeight="1" x14ac:dyDescent="0.25">
      <c r="A1233" s="680"/>
      <c r="B1233" s="681"/>
      <c r="C1233" s="168"/>
      <c r="D1233" s="681"/>
      <c r="E1233" s="684" t="s">
        <v>224</v>
      </c>
      <c r="F1233" s="685"/>
      <c r="G1233" s="169">
        <v>41256</v>
      </c>
      <c r="H1233" s="169">
        <v>39124</v>
      </c>
      <c r="I1233" s="170">
        <v>17043</v>
      </c>
      <c r="J1233" s="171">
        <v>43.56</v>
      </c>
      <c r="K1233" s="172">
        <f t="shared" si="39"/>
        <v>6.0323907933496675E-3</v>
      </c>
      <c r="L1233" s="170">
        <f t="shared" si="40"/>
        <v>-2519</v>
      </c>
    </row>
    <row r="1234" spans="1:12" ht="12.95" customHeight="1" x14ac:dyDescent="0.25">
      <c r="A1234" s="680"/>
      <c r="B1234" s="681"/>
      <c r="C1234" s="168"/>
      <c r="D1234" s="681"/>
      <c r="E1234" s="684" t="s">
        <v>225</v>
      </c>
      <c r="F1234" s="685"/>
      <c r="G1234" s="169">
        <v>5880</v>
      </c>
      <c r="H1234" s="169">
        <v>5880</v>
      </c>
      <c r="I1234" s="170">
        <v>2551</v>
      </c>
      <c r="J1234" s="171">
        <v>43.38</v>
      </c>
      <c r="K1234" s="172">
        <f t="shared" si="39"/>
        <v>9.0292958480519875E-4</v>
      </c>
      <c r="L1234" s="170">
        <f t="shared" si="40"/>
        <v>-389</v>
      </c>
    </row>
    <row r="1235" spans="1:12" ht="12.95" customHeight="1" x14ac:dyDescent="0.25">
      <c r="A1235" s="680"/>
      <c r="B1235" s="681"/>
      <c r="C1235" s="168"/>
      <c r="D1235" s="681"/>
      <c r="E1235" s="684" t="s">
        <v>227</v>
      </c>
      <c r="F1235" s="685"/>
      <c r="G1235" s="169">
        <v>0</v>
      </c>
      <c r="H1235" s="169">
        <v>5863</v>
      </c>
      <c r="I1235" s="170">
        <v>3198</v>
      </c>
      <c r="J1235" s="171">
        <v>54.54</v>
      </c>
      <c r="K1235" s="172">
        <f t="shared" ref="K1235:K1270" si="41">I1235/$I$8%</f>
        <v>1.1319360298733931E-3</v>
      </c>
      <c r="L1235" s="170">
        <f t="shared" ref="L1235:L1270" si="42">I1235-H1235/2</f>
        <v>266.5</v>
      </c>
    </row>
    <row r="1236" spans="1:12" ht="12.95" customHeight="1" x14ac:dyDescent="0.25">
      <c r="A1236" s="680"/>
      <c r="B1236" s="681"/>
      <c r="C1236" s="168"/>
      <c r="D1236" s="681"/>
      <c r="E1236" s="684" t="s">
        <v>228</v>
      </c>
      <c r="F1236" s="685"/>
      <c r="G1236" s="169">
        <v>1274</v>
      </c>
      <c r="H1236" s="169">
        <v>4274</v>
      </c>
      <c r="I1236" s="170">
        <v>3739</v>
      </c>
      <c r="J1236" s="171">
        <v>87.47</v>
      </c>
      <c r="K1236" s="172">
        <f t="shared" si="41"/>
        <v>1.3234236446831196E-3</v>
      </c>
      <c r="L1236" s="170">
        <f t="shared" si="42"/>
        <v>1602</v>
      </c>
    </row>
    <row r="1237" spans="1:12" ht="12.95" customHeight="1" x14ac:dyDescent="0.25">
      <c r="A1237" s="680"/>
      <c r="B1237" s="681"/>
      <c r="C1237" s="168"/>
      <c r="D1237" s="681"/>
      <c r="E1237" s="684" t="s">
        <v>230</v>
      </c>
      <c r="F1237" s="685"/>
      <c r="G1237" s="169">
        <v>0</v>
      </c>
      <c r="H1237" s="169">
        <v>1181</v>
      </c>
      <c r="I1237" s="170">
        <v>1181</v>
      </c>
      <c r="J1237" s="171">
        <v>99.96</v>
      </c>
      <c r="K1237" s="172">
        <f t="shared" si="41"/>
        <v>4.1801640127594656E-4</v>
      </c>
      <c r="L1237" s="170">
        <f t="shared" si="42"/>
        <v>590.5</v>
      </c>
    </row>
    <row r="1238" spans="1:12" ht="12.95" customHeight="1" x14ac:dyDescent="0.25">
      <c r="A1238" s="680"/>
      <c r="B1238" s="681"/>
      <c r="C1238" s="168"/>
      <c r="D1238" s="681"/>
      <c r="E1238" s="684" t="s">
        <v>232</v>
      </c>
      <c r="F1238" s="685"/>
      <c r="G1238" s="169">
        <v>0</v>
      </c>
      <c r="H1238" s="169">
        <v>2606</v>
      </c>
      <c r="I1238" s="170">
        <v>2048</v>
      </c>
      <c r="J1238" s="171">
        <v>78.599999999999994</v>
      </c>
      <c r="K1238" s="172">
        <f t="shared" si="41"/>
        <v>7.2489211669190395E-4</v>
      </c>
      <c r="L1238" s="170">
        <f t="shared" si="42"/>
        <v>745</v>
      </c>
    </row>
    <row r="1239" spans="1:12" ht="12.95" customHeight="1" x14ac:dyDescent="0.25">
      <c r="A1239" s="680" t="s">
        <v>0</v>
      </c>
      <c r="B1239" s="681"/>
      <c r="C1239" s="681"/>
      <c r="D1239" s="681"/>
      <c r="E1239" s="684" t="s">
        <v>233</v>
      </c>
      <c r="F1239" s="685"/>
      <c r="G1239" s="169">
        <v>1000</v>
      </c>
      <c r="H1239" s="169">
        <v>1567</v>
      </c>
      <c r="I1239" s="170">
        <v>836</v>
      </c>
      <c r="J1239" s="171">
        <v>53.36</v>
      </c>
      <c r="K1239" s="172">
        <f t="shared" si="41"/>
        <v>2.9590322732149987E-4</v>
      </c>
      <c r="L1239" s="170">
        <f t="shared" si="42"/>
        <v>52.5</v>
      </c>
    </row>
    <row r="1240" spans="1:12" ht="30.75" customHeight="1" x14ac:dyDescent="0.25">
      <c r="A1240" s="680"/>
      <c r="B1240" s="681"/>
      <c r="C1240" s="681"/>
      <c r="D1240" s="681"/>
      <c r="E1240" s="684" t="s">
        <v>235</v>
      </c>
      <c r="F1240" s="685"/>
      <c r="G1240" s="169">
        <v>1000</v>
      </c>
      <c r="H1240" s="169">
        <v>2300</v>
      </c>
      <c r="I1240" s="170">
        <v>1130</v>
      </c>
      <c r="J1240" s="171">
        <v>49.14</v>
      </c>
      <c r="K1240" s="172">
        <f t="shared" si="41"/>
        <v>3.9996488860441964E-4</v>
      </c>
      <c r="L1240" s="170">
        <f t="shared" si="42"/>
        <v>-20</v>
      </c>
    </row>
    <row r="1241" spans="1:12" ht="12.95" customHeight="1" x14ac:dyDescent="0.25">
      <c r="A1241" s="680"/>
      <c r="B1241" s="681"/>
      <c r="C1241" s="681"/>
      <c r="D1241" s="681"/>
      <c r="E1241" s="684" t="s">
        <v>236</v>
      </c>
      <c r="F1241" s="685"/>
      <c r="G1241" s="169">
        <v>0</v>
      </c>
      <c r="H1241" s="169">
        <v>246</v>
      </c>
      <c r="I1241" s="170">
        <v>0</v>
      </c>
      <c r="J1241" s="171">
        <v>0</v>
      </c>
      <c r="K1241" s="172">
        <f t="shared" si="41"/>
        <v>0</v>
      </c>
      <c r="L1241" s="170">
        <f t="shared" si="42"/>
        <v>-123</v>
      </c>
    </row>
    <row r="1242" spans="1:12" ht="28.5" customHeight="1" x14ac:dyDescent="0.25">
      <c r="A1242" s="680"/>
      <c r="B1242" s="681"/>
      <c r="C1242" s="681"/>
      <c r="D1242" s="681"/>
      <c r="E1242" s="684" t="s">
        <v>237</v>
      </c>
      <c r="F1242" s="685"/>
      <c r="G1242" s="169">
        <v>80000</v>
      </c>
      <c r="H1242" s="169">
        <v>62151</v>
      </c>
      <c r="I1242" s="170">
        <v>34013</v>
      </c>
      <c r="J1242" s="171">
        <v>54.73</v>
      </c>
      <c r="K1242" s="172">
        <f t="shared" si="41"/>
        <v>1.2038943146993032E-2</v>
      </c>
      <c r="L1242" s="170">
        <f t="shared" si="42"/>
        <v>2937.5</v>
      </c>
    </row>
    <row r="1243" spans="1:12" ht="12.95" customHeight="1" x14ac:dyDescent="0.25">
      <c r="A1243" s="680"/>
      <c r="B1243" s="681"/>
      <c r="C1243" s="681"/>
      <c r="D1243" s="681"/>
      <c r="E1243" s="684" t="s">
        <v>238</v>
      </c>
      <c r="F1243" s="685"/>
      <c r="G1243" s="169">
        <v>0</v>
      </c>
      <c r="H1243" s="169">
        <v>2500</v>
      </c>
      <c r="I1243" s="170">
        <v>1949</v>
      </c>
      <c r="J1243" s="171">
        <v>77.95</v>
      </c>
      <c r="K1243" s="172">
        <f t="shared" si="41"/>
        <v>6.8985094503541059E-4</v>
      </c>
      <c r="L1243" s="170">
        <f t="shared" si="42"/>
        <v>699</v>
      </c>
    </row>
    <row r="1244" spans="1:12" ht="12.95" customHeight="1" x14ac:dyDescent="0.25">
      <c r="A1244" s="680"/>
      <c r="B1244" s="681"/>
      <c r="C1244" s="681"/>
      <c r="D1244" s="681"/>
      <c r="E1244" s="684" t="s">
        <v>239</v>
      </c>
      <c r="F1244" s="685"/>
      <c r="G1244" s="169">
        <v>0</v>
      </c>
      <c r="H1244" s="169">
        <v>362</v>
      </c>
      <c r="I1244" s="170">
        <v>0</v>
      </c>
      <c r="J1244" s="171">
        <v>0</v>
      </c>
      <c r="K1244" s="172">
        <f t="shared" si="41"/>
        <v>0</v>
      </c>
      <c r="L1244" s="170">
        <f t="shared" si="42"/>
        <v>-181</v>
      </c>
    </row>
    <row r="1245" spans="1:12" ht="12.95" customHeight="1" x14ac:dyDescent="0.25">
      <c r="A1245" s="680"/>
      <c r="B1245" s="681"/>
      <c r="C1245" s="681"/>
      <c r="D1245" s="681"/>
      <c r="E1245" s="684" t="s">
        <v>240</v>
      </c>
      <c r="F1245" s="685"/>
      <c r="G1245" s="169">
        <v>0</v>
      </c>
      <c r="H1245" s="169">
        <v>1344</v>
      </c>
      <c r="I1245" s="170">
        <v>1343</v>
      </c>
      <c r="J1245" s="171">
        <v>99.93</v>
      </c>
      <c r="K1245" s="172">
        <f t="shared" si="41"/>
        <v>4.753565003502085E-4</v>
      </c>
      <c r="L1245" s="170">
        <f t="shared" si="42"/>
        <v>671</v>
      </c>
    </row>
    <row r="1246" spans="1:12" ht="12.95" customHeight="1" x14ac:dyDescent="0.25">
      <c r="A1246" s="680"/>
      <c r="B1246" s="681"/>
      <c r="C1246" s="681"/>
      <c r="D1246" s="681"/>
      <c r="E1246" s="684" t="s">
        <v>241</v>
      </c>
      <c r="F1246" s="685"/>
      <c r="G1246" s="169">
        <v>4590</v>
      </c>
      <c r="H1246" s="169">
        <v>4590</v>
      </c>
      <c r="I1246" s="170">
        <v>3829</v>
      </c>
      <c r="J1246" s="171">
        <v>83.42</v>
      </c>
      <c r="K1246" s="172">
        <f t="shared" si="41"/>
        <v>1.3552792552799318E-3</v>
      </c>
      <c r="L1246" s="170">
        <f t="shared" si="42"/>
        <v>1534</v>
      </c>
    </row>
    <row r="1247" spans="1:12" ht="41.25" customHeight="1" x14ac:dyDescent="0.25">
      <c r="A1247" s="680"/>
      <c r="B1247" s="681"/>
      <c r="C1247" s="681"/>
      <c r="D1247" s="681"/>
      <c r="E1247" s="684" t="s">
        <v>321</v>
      </c>
      <c r="F1247" s="685"/>
      <c r="G1247" s="169">
        <v>0</v>
      </c>
      <c r="H1247" s="169">
        <v>2</v>
      </c>
      <c r="I1247" s="170">
        <v>2</v>
      </c>
      <c r="J1247" s="171">
        <v>100</v>
      </c>
      <c r="K1247" s="172">
        <f t="shared" si="41"/>
        <v>7.0790245770693745E-7</v>
      </c>
      <c r="L1247" s="170">
        <f t="shared" si="42"/>
        <v>1</v>
      </c>
    </row>
    <row r="1248" spans="1:12" s="158" customFormat="1" ht="20.25" customHeight="1" x14ac:dyDescent="0.25">
      <c r="A1248" s="692" t="s">
        <v>205</v>
      </c>
      <c r="B1248" s="693"/>
      <c r="C1248" s="693"/>
      <c r="D1248" s="693"/>
      <c r="E1248" s="693"/>
      <c r="F1248" s="693"/>
      <c r="G1248" s="154">
        <v>3375000</v>
      </c>
      <c r="H1248" s="154">
        <v>3520000</v>
      </c>
      <c r="I1248" s="155">
        <v>1907821</v>
      </c>
      <c r="J1248" s="156">
        <v>54.2</v>
      </c>
      <c r="K1248" s="157">
        <f t="shared" si="41"/>
        <v>0.67527558738245352</v>
      </c>
      <c r="L1248" s="155">
        <f t="shared" si="42"/>
        <v>147821</v>
      </c>
    </row>
    <row r="1249" spans="1:12" ht="12.95" customHeight="1" x14ac:dyDescent="0.25">
      <c r="A1249" s="680"/>
      <c r="B1249" s="686" t="s">
        <v>206</v>
      </c>
      <c r="C1249" s="687"/>
      <c r="D1249" s="687"/>
      <c r="E1249" s="687"/>
      <c r="F1249" s="687"/>
      <c r="G1249" s="159">
        <v>2788000</v>
      </c>
      <c r="H1249" s="159">
        <v>2788000</v>
      </c>
      <c r="I1249" s="160">
        <v>1440000</v>
      </c>
      <c r="J1249" s="161">
        <v>51.65</v>
      </c>
      <c r="K1249" s="162">
        <f t="shared" si="41"/>
        <v>0.50968976954899492</v>
      </c>
      <c r="L1249" s="160">
        <f t="shared" si="42"/>
        <v>46000</v>
      </c>
    </row>
    <row r="1250" spans="1:12" s="175" customFormat="1" ht="12.95" customHeight="1" x14ac:dyDescent="0.25">
      <c r="A1250" s="680"/>
      <c r="B1250" s="688" t="s">
        <v>0</v>
      </c>
      <c r="C1250" s="174"/>
      <c r="D1250" s="690" t="s">
        <v>220</v>
      </c>
      <c r="E1250" s="691"/>
      <c r="F1250" s="691"/>
      <c r="G1250" s="164">
        <v>2788000</v>
      </c>
      <c r="H1250" s="164">
        <v>2788000</v>
      </c>
      <c r="I1250" s="165">
        <v>1440000</v>
      </c>
      <c r="J1250" s="166">
        <v>51.65</v>
      </c>
      <c r="K1250" s="167">
        <f t="shared" si="41"/>
        <v>0.50968976954899492</v>
      </c>
      <c r="L1250" s="165">
        <f t="shared" si="42"/>
        <v>46000</v>
      </c>
    </row>
    <row r="1251" spans="1:12" ht="42" customHeight="1" x14ac:dyDescent="0.25">
      <c r="A1251" s="680"/>
      <c r="B1251" s="689"/>
      <c r="C1251" s="168"/>
      <c r="D1251" s="168" t="s">
        <v>0</v>
      </c>
      <c r="E1251" s="684" t="s">
        <v>294</v>
      </c>
      <c r="F1251" s="685"/>
      <c r="G1251" s="169">
        <v>2788000</v>
      </c>
      <c r="H1251" s="169">
        <v>2788000</v>
      </c>
      <c r="I1251" s="170">
        <v>1440000</v>
      </c>
      <c r="J1251" s="171">
        <v>51.65</v>
      </c>
      <c r="K1251" s="172">
        <f t="shared" si="41"/>
        <v>0.50968976954899492</v>
      </c>
      <c r="L1251" s="170">
        <f t="shared" si="42"/>
        <v>46000</v>
      </c>
    </row>
    <row r="1252" spans="1:12" ht="12.95" customHeight="1" x14ac:dyDescent="0.25">
      <c r="A1252" s="680"/>
      <c r="B1252" s="686" t="s">
        <v>207</v>
      </c>
      <c r="C1252" s="687"/>
      <c r="D1252" s="687"/>
      <c r="E1252" s="687"/>
      <c r="F1252" s="687"/>
      <c r="G1252" s="159">
        <v>587000</v>
      </c>
      <c r="H1252" s="159">
        <v>732000</v>
      </c>
      <c r="I1252" s="160">
        <v>467821</v>
      </c>
      <c r="J1252" s="161">
        <v>63.91</v>
      </c>
      <c r="K1252" s="162">
        <f t="shared" si="41"/>
        <v>0.1655858178334586</v>
      </c>
      <c r="L1252" s="160">
        <f t="shared" si="42"/>
        <v>101821</v>
      </c>
    </row>
    <row r="1253" spans="1:12" s="175" customFormat="1" ht="14.25" customHeight="1" x14ac:dyDescent="0.25">
      <c r="A1253" s="680"/>
      <c r="B1253" s="688" t="s">
        <v>0</v>
      </c>
      <c r="C1253" s="174"/>
      <c r="D1253" s="690" t="s">
        <v>220</v>
      </c>
      <c r="E1253" s="691"/>
      <c r="F1253" s="691"/>
      <c r="G1253" s="164">
        <v>587000</v>
      </c>
      <c r="H1253" s="164">
        <v>732000</v>
      </c>
      <c r="I1253" s="165">
        <v>467821</v>
      </c>
      <c r="J1253" s="166">
        <v>63.91</v>
      </c>
      <c r="K1253" s="167">
        <f t="shared" si="41"/>
        <v>0.1655858178334586</v>
      </c>
      <c r="L1253" s="165">
        <f t="shared" si="42"/>
        <v>101821</v>
      </c>
    </row>
    <row r="1254" spans="1:12" ht="46.5" customHeight="1" x14ac:dyDescent="0.25">
      <c r="A1254" s="680"/>
      <c r="B1254" s="681"/>
      <c r="C1254" s="168"/>
      <c r="D1254" s="681" t="s">
        <v>0</v>
      </c>
      <c r="E1254" s="684" t="s">
        <v>294</v>
      </c>
      <c r="F1254" s="685"/>
      <c r="G1254" s="169">
        <v>230000</v>
      </c>
      <c r="H1254" s="169">
        <v>280000</v>
      </c>
      <c r="I1254" s="170">
        <v>216000</v>
      </c>
      <c r="J1254" s="171">
        <v>77.14</v>
      </c>
      <c r="K1254" s="172">
        <f t="shared" si="41"/>
        <v>7.6453465432349252E-2</v>
      </c>
      <c r="L1254" s="170">
        <f t="shared" si="42"/>
        <v>76000</v>
      </c>
    </row>
    <row r="1255" spans="1:12" ht="31.5" customHeight="1" x14ac:dyDescent="0.25">
      <c r="A1255" s="680"/>
      <c r="B1255" s="681"/>
      <c r="C1255" s="168"/>
      <c r="D1255" s="681"/>
      <c r="E1255" s="684" t="s">
        <v>352</v>
      </c>
      <c r="F1255" s="685"/>
      <c r="G1255" s="169">
        <v>25000</v>
      </c>
      <c r="H1255" s="169">
        <v>35000</v>
      </c>
      <c r="I1255" s="170">
        <v>0</v>
      </c>
      <c r="J1255" s="171">
        <v>0</v>
      </c>
      <c r="K1255" s="172">
        <f t="shared" si="41"/>
        <v>0</v>
      </c>
      <c r="L1255" s="170">
        <f t="shared" si="42"/>
        <v>-17500</v>
      </c>
    </row>
    <row r="1256" spans="1:12" ht="12.95" customHeight="1" x14ac:dyDescent="0.25">
      <c r="A1256" s="680"/>
      <c r="B1256" s="681"/>
      <c r="C1256" s="168"/>
      <c r="D1256" s="681"/>
      <c r="E1256" s="684" t="s">
        <v>290</v>
      </c>
      <c r="F1256" s="685"/>
      <c r="G1256" s="169">
        <v>150000</v>
      </c>
      <c r="H1256" s="169">
        <v>126000</v>
      </c>
      <c r="I1256" s="170">
        <v>126000</v>
      </c>
      <c r="J1256" s="171">
        <v>100</v>
      </c>
      <c r="K1256" s="172">
        <f t="shared" si="41"/>
        <v>4.4597854835537062E-2</v>
      </c>
      <c r="L1256" s="170">
        <f t="shared" si="42"/>
        <v>63000</v>
      </c>
    </row>
    <row r="1257" spans="1:12" ht="12.95" customHeight="1" x14ac:dyDescent="0.25">
      <c r="A1257" s="680"/>
      <c r="B1257" s="681"/>
      <c r="C1257" s="168"/>
      <c r="D1257" s="681"/>
      <c r="E1257" s="684" t="s">
        <v>263</v>
      </c>
      <c r="F1257" s="685"/>
      <c r="G1257" s="169">
        <v>0</v>
      </c>
      <c r="H1257" s="169">
        <v>3519</v>
      </c>
      <c r="I1257" s="170">
        <v>0</v>
      </c>
      <c r="J1257" s="171">
        <v>0</v>
      </c>
      <c r="K1257" s="172">
        <f t="shared" si="41"/>
        <v>0</v>
      </c>
      <c r="L1257" s="170">
        <f t="shared" si="42"/>
        <v>-1759.5</v>
      </c>
    </row>
    <row r="1258" spans="1:12" ht="12.95" customHeight="1" x14ac:dyDescent="0.25">
      <c r="A1258" s="680"/>
      <c r="B1258" s="681"/>
      <c r="C1258" s="168"/>
      <c r="D1258" s="681"/>
      <c r="E1258" s="684" t="s">
        <v>264</v>
      </c>
      <c r="F1258" s="685"/>
      <c r="G1258" s="169">
        <v>0</v>
      </c>
      <c r="H1258" s="169">
        <v>914</v>
      </c>
      <c r="I1258" s="170">
        <v>0</v>
      </c>
      <c r="J1258" s="171">
        <v>0</v>
      </c>
      <c r="K1258" s="172">
        <f t="shared" si="41"/>
        <v>0</v>
      </c>
      <c r="L1258" s="170">
        <f t="shared" si="42"/>
        <v>-457</v>
      </c>
    </row>
    <row r="1259" spans="1:12" ht="12.95" customHeight="1" x14ac:dyDescent="0.25">
      <c r="A1259" s="680"/>
      <c r="B1259" s="681"/>
      <c r="C1259" s="168"/>
      <c r="D1259" s="681"/>
      <c r="E1259" s="684" t="s">
        <v>265</v>
      </c>
      <c r="F1259" s="685"/>
      <c r="G1259" s="169">
        <v>0</v>
      </c>
      <c r="H1259" s="169">
        <v>510</v>
      </c>
      <c r="I1259" s="170">
        <v>0</v>
      </c>
      <c r="J1259" s="171">
        <v>0</v>
      </c>
      <c r="K1259" s="172">
        <f t="shared" si="41"/>
        <v>0</v>
      </c>
      <c r="L1259" s="170">
        <f t="shared" si="42"/>
        <v>-255</v>
      </c>
    </row>
    <row r="1260" spans="1:12" ht="12.95" customHeight="1" x14ac:dyDescent="0.25">
      <c r="A1260" s="680"/>
      <c r="B1260" s="681"/>
      <c r="C1260" s="168"/>
      <c r="D1260" s="681"/>
      <c r="E1260" s="684" t="s">
        <v>266</v>
      </c>
      <c r="F1260" s="685"/>
      <c r="G1260" s="169">
        <v>0</v>
      </c>
      <c r="H1260" s="169">
        <v>360</v>
      </c>
      <c r="I1260" s="170">
        <v>0</v>
      </c>
      <c r="J1260" s="171">
        <v>0</v>
      </c>
      <c r="K1260" s="172">
        <f t="shared" si="41"/>
        <v>0</v>
      </c>
      <c r="L1260" s="170">
        <f t="shared" si="42"/>
        <v>-180</v>
      </c>
    </row>
    <row r="1261" spans="1:12" ht="12.95" customHeight="1" x14ac:dyDescent="0.25">
      <c r="A1261" s="680" t="s">
        <v>0</v>
      </c>
      <c r="B1261" s="681"/>
      <c r="C1261" s="681"/>
      <c r="D1261" s="681"/>
      <c r="E1261" s="684" t="s">
        <v>267</v>
      </c>
      <c r="F1261" s="685"/>
      <c r="G1261" s="169">
        <v>0</v>
      </c>
      <c r="H1261" s="169">
        <v>16410</v>
      </c>
      <c r="I1261" s="170">
        <v>0</v>
      </c>
      <c r="J1261" s="171">
        <v>0</v>
      </c>
      <c r="K1261" s="172">
        <f t="shared" si="41"/>
        <v>0</v>
      </c>
      <c r="L1261" s="170">
        <f t="shared" si="42"/>
        <v>-8205</v>
      </c>
    </row>
    <row r="1262" spans="1:12" ht="12.95" customHeight="1" x14ac:dyDescent="0.25">
      <c r="A1262" s="680"/>
      <c r="B1262" s="681"/>
      <c r="C1262" s="681"/>
      <c r="D1262" s="681"/>
      <c r="E1262" s="684" t="s">
        <v>268</v>
      </c>
      <c r="F1262" s="685"/>
      <c r="G1262" s="169">
        <v>0</v>
      </c>
      <c r="H1262" s="169">
        <v>2430</v>
      </c>
      <c r="I1262" s="170">
        <v>0</v>
      </c>
      <c r="J1262" s="171">
        <v>0</v>
      </c>
      <c r="K1262" s="172">
        <f t="shared" si="41"/>
        <v>0</v>
      </c>
      <c r="L1262" s="170">
        <f t="shared" si="42"/>
        <v>-1215</v>
      </c>
    </row>
    <row r="1263" spans="1:12" ht="12.95" customHeight="1" x14ac:dyDescent="0.25">
      <c r="A1263" s="680"/>
      <c r="B1263" s="681"/>
      <c r="C1263" s="681"/>
      <c r="D1263" s="681"/>
      <c r="E1263" s="684" t="s">
        <v>228</v>
      </c>
      <c r="F1263" s="685"/>
      <c r="G1263" s="169">
        <v>142000</v>
      </c>
      <c r="H1263" s="169">
        <v>166000</v>
      </c>
      <c r="I1263" s="170">
        <v>122841</v>
      </c>
      <c r="J1263" s="171">
        <v>74</v>
      </c>
      <c r="K1263" s="172">
        <f t="shared" si="41"/>
        <v>4.3479722903588952E-2</v>
      </c>
      <c r="L1263" s="170">
        <f t="shared" si="42"/>
        <v>39841</v>
      </c>
    </row>
    <row r="1264" spans="1:12" ht="12.95" customHeight="1" x14ac:dyDescent="0.25">
      <c r="A1264" s="680"/>
      <c r="B1264" s="681"/>
      <c r="C1264" s="681"/>
      <c r="D1264" s="681"/>
      <c r="E1264" s="684" t="s">
        <v>269</v>
      </c>
      <c r="F1264" s="685"/>
      <c r="G1264" s="169">
        <v>0</v>
      </c>
      <c r="H1264" s="169">
        <v>637</v>
      </c>
      <c r="I1264" s="170">
        <v>0</v>
      </c>
      <c r="J1264" s="171">
        <v>0</v>
      </c>
      <c r="K1264" s="172">
        <f t="shared" si="41"/>
        <v>0</v>
      </c>
      <c r="L1264" s="170">
        <f t="shared" si="42"/>
        <v>-318.5</v>
      </c>
    </row>
    <row r="1265" spans="1:12" ht="12.95" customHeight="1" x14ac:dyDescent="0.25">
      <c r="A1265" s="680"/>
      <c r="B1265" s="681"/>
      <c r="C1265" s="681"/>
      <c r="D1265" s="681"/>
      <c r="E1265" s="684" t="s">
        <v>270</v>
      </c>
      <c r="F1265" s="685"/>
      <c r="G1265" s="169">
        <v>0</v>
      </c>
      <c r="H1265" s="169">
        <v>75</v>
      </c>
      <c r="I1265" s="170">
        <v>0</v>
      </c>
      <c r="J1265" s="171">
        <v>0</v>
      </c>
      <c r="K1265" s="172">
        <f t="shared" si="41"/>
        <v>0</v>
      </c>
      <c r="L1265" s="170">
        <f t="shared" si="42"/>
        <v>-37.5</v>
      </c>
    </row>
    <row r="1266" spans="1:12" ht="12.95" customHeight="1" x14ac:dyDescent="0.25">
      <c r="A1266" s="680"/>
      <c r="B1266" s="681"/>
      <c r="C1266" s="681"/>
      <c r="D1266" s="681"/>
      <c r="E1266" s="684" t="s">
        <v>232</v>
      </c>
      <c r="F1266" s="685"/>
      <c r="G1266" s="169">
        <v>40000</v>
      </c>
      <c r="H1266" s="169">
        <v>25000</v>
      </c>
      <c r="I1266" s="170">
        <v>2980</v>
      </c>
      <c r="J1266" s="171">
        <v>11.92</v>
      </c>
      <c r="K1266" s="172">
        <f t="shared" si="41"/>
        <v>1.0547746619833367E-3</v>
      </c>
      <c r="L1266" s="170">
        <f t="shared" si="42"/>
        <v>-9520</v>
      </c>
    </row>
    <row r="1267" spans="1:12" ht="12.95" customHeight="1" x14ac:dyDescent="0.25">
      <c r="A1267" s="680"/>
      <c r="B1267" s="681"/>
      <c r="C1267" s="681"/>
      <c r="D1267" s="681"/>
      <c r="E1267" s="684" t="s">
        <v>271</v>
      </c>
      <c r="F1267" s="685"/>
      <c r="G1267" s="169">
        <v>0</v>
      </c>
      <c r="H1267" s="169">
        <v>62050</v>
      </c>
      <c r="I1267" s="170">
        <v>0</v>
      </c>
      <c r="J1267" s="171">
        <v>0</v>
      </c>
      <c r="K1267" s="172">
        <f t="shared" si="41"/>
        <v>0</v>
      </c>
      <c r="L1267" s="170">
        <f t="shared" si="42"/>
        <v>-31025</v>
      </c>
    </row>
    <row r="1268" spans="1:12" ht="12.95" customHeight="1" x14ac:dyDescent="0.25">
      <c r="A1268" s="680"/>
      <c r="B1268" s="681"/>
      <c r="C1268" s="681"/>
      <c r="D1268" s="681"/>
      <c r="E1268" s="684" t="s">
        <v>272</v>
      </c>
      <c r="F1268" s="685"/>
      <c r="G1268" s="169">
        <v>0</v>
      </c>
      <c r="H1268" s="169">
        <v>10800</v>
      </c>
      <c r="I1268" s="170">
        <v>0</v>
      </c>
      <c r="J1268" s="171">
        <v>0</v>
      </c>
      <c r="K1268" s="172">
        <f t="shared" si="41"/>
        <v>0</v>
      </c>
      <c r="L1268" s="170">
        <f t="shared" si="42"/>
        <v>-5400</v>
      </c>
    </row>
    <row r="1269" spans="1:12" ht="12.95" customHeight="1" x14ac:dyDescent="0.25">
      <c r="A1269" s="680"/>
      <c r="B1269" s="681"/>
      <c r="C1269" s="681"/>
      <c r="D1269" s="681"/>
      <c r="E1269" s="684" t="s">
        <v>278</v>
      </c>
      <c r="F1269" s="685"/>
      <c r="G1269" s="169">
        <v>0</v>
      </c>
      <c r="H1269" s="169">
        <v>1874</v>
      </c>
      <c r="I1269" s="170">
        <v>0</v>
      </c>
      <c r="J1269" s="171">
        <v>0</v>
      </c>
      <c r="K1269" s="172">
        <f t="shared" si="41"/>
        <v>0</v>
      </c>
      <c r="L1269" s="170">
        <f t="shared" si="42"/>
        <v>-937</v>
      </c>
    </row>
    <row r="1270" spans="1:12" ht="12.95" customHeight="1" x14ac:dyDescent="0.25">
      <c r="A1270" s="682"/>
      <c r="B1270" s="683"/>
      <c r="C1270" s="683"/>
      <c r="D1270" s="683"/>
      <c r="E1270" s="678" t="s">
        <v>279</v>
      </c>
      <c r="F1270" s="679"/>
      <c r="G1270" s="189">
        <v>0</v>
      </c>
      <c r="H1270" s="189">
        <v>421</v>
      </c>
      <c r="I1270" s="190">
        <v>0</v>
      </c>
      <c r="J1270" s="191">
        <v>0</v>
      </c>
      <c r="K1270" s="192">
        <f t="shared" si="41"/>
        <v>0</v>
      </c>
      <c r="L1270" s="190">
        <f t="shared" si="42"/>
        <v>-210.5</v>
      </c>
    </row>
  </sheetData>
  <mergeCells count="1476">
    <mergeCell ref="E23:F23"/>
    <mergeCell ref="E24:F24"/>
    <mergeCell ref="E25:F25"/>
    <mergeCell ref="E26:F26"/>
    <mergeCell ref="E27:F27"/>
    <mergeCell ref="E28:F28"/>
    <mergeCell ref="A9:E9"/>
    <mergeCell ref="A14:E14"/>
    <mergeCell ref="A18:F18"/>
    <mergeCell ref="A19:F19"/>
    <mergeCell ref="A20:A43"/>
    <mergeCell ref="B20:F20"/>
    <mergeCell ref="B21:B43"/>
    <mergeCell ref="D21:F21"/>
    <mergeCell ref="D22:D43"/>
    <mergeCell ref="E22:F22"/>
    <mergeCell ref="K1:L1"/>
    <mergeCell ref="A2:K2"/>
    <mergeCell ref="A3:K3"/>
    <mergeCell ref="A6:E6"/>
    <mergeCell ref="A7:E7"/>
    <mergeCell ref="A8:F8"/>
    <mergeCell ref="E41:F41"/>
    <mergeCell ref="E42:F42"/>
    <mergeCell ref="E43:F43"/>
    <mergeCell ref="A44:D47"/>
    <mergeCell ref="E44:F44"/>
    <mergeCell ref="E45:F45"/>
    <mergeCell ref="E46:F46"/>
    <mergeCell ref="E47:F47"/>
    <mergeCell ref="E35:F35"/>
    <mergeCell ref="E36:F36"/>
    <mergeCell ref="E37:F37"/>
    <mergeCell ref="E38:F38"/>
    <mergeCell ref="E39:F39"/>
    <mergeCell ref="E40:F40"/>
    <mergeCell ref="E29:F29"/>
    <mergeCell ref="E30:F30"/>
    <mergeCell ref="E31:F31"/>
    <mergeCell ref="E32:F32"/>
    <mergeCell ref="E33:F33"/>
    <mergeCell ref="E34:F34"/>
    <mergeCell ref="E61:F61"/>
    <mergeCell ref="E62:F62"/>
    <mergeCell ref="E63:F63"/>
    <mergeCell ref="D64:F64"/>
    <mergeCell ref="D65:D69"/>
    <mergeCell ref="E65:F65"/>
    <mergeCell ref="E66:F66"/>
    <mergeCell ref="E67:F67"/>
    <mergeCell ref="E68:F68"/>
    <mergeCell ref="E69:F69"/>
    <mergeCell ref="E55:F55"/>
    <mergeCell ref="E56:F56"/>
    <mergeCell ref="E57:F57"/>
    <mergeCell ref="E58:F58"/>
    <mergeCell ref="E59:F59"/>
    <mergeCell ref="E60:F60"/>
    <mergeCell ref="A48:B49"/>
    <mergeCell ref="D48:F48"/>
    <mergeCell ref="E49:F49"/>
    <mergeCell ref="B50:F50"/>
    <mergeCell ref="B51:B69"/>
    <mergeCell ref="D51:F51"/>
    <mergeCell ref="D52:D63"/>
    <mergeCell ref="E52:F52"/>
    <mergeCell ref="E53:F53"/>
    <mergeCell ref="E54:F54"/>
    <mergeCell ref="E77:F77"/>
    <mergeCell ref="E78:F78"/>
    <mergeCell ref="E79:F79"/>
    <mergeCell ref="A80:D106"/>
    <mergeCell ref="E80:F80"/>
    <mergeCell ref="E81:F81"/>
    <mergeCell ref="E82:F82"/>
    <mergeCell ref="E83:F83"/>
    <mergeCell ref="E84:F84"/>
    <mergeCell ref="E85:F85"/>
    <mergeCell ref="B70:F70"/>
    <mergeCell ref="B71:B72"/>
    <mergeCell ref="D71:F71"/>
    <mergeCell ref="E72:F72"/>
    <mergeCell ref="B73:F73"/>
    <mergeCell ref="B74:B79"/>
    <mergeCell ref="D74:F74"/>
    <mergeCell ref="D75:D79"/>
    <mergeCell ref="E75:F75"/>
    <mergeCell ref="E76:F76"/>
    <mergeCell ref="E98:F98"/>
    <mergeCell ref="E99:F99"/>
    <mergeCell ref="E100:F100"/>
    <mergeCell ref="E101:F101"/>
    <mergeCell ref="E102:F102"/>
    <mergeCell ref="E103:F103"/>
    <mergeCell ref="E92:F92"/>
    <mergeCell ref="E93:F93"/>
    <mergeCell ref="E94:F94"/>
    <mergeCell ref="E95:F95"/>
    <mergeCell ref="E96:F96"/>
    <mergeCell ref="E97:F97"/>
    <mergeCell ref="E86:F86"/>
    <mergeCell ref="E87:F87"/>
    <mergeCell ref="E88:F88"/>
    <mergeCell ref="E89:F89"/>
    <mergeCell ref="E90:F90"/>
    <mergeCell ref="E91:F91"/>
    <mergeCell ref="A111:A112"/>
    <mergeCell ref="B111:F111"/>
    <mergeCell ref="D112:F112"/>
    <mergeCell ref="A113:D117"/>
    <mergeCell ref="E113:F113"/>
    <mergeCell ref="E114:F114"/>
    <mergeCell ref="E115:F115"/>
    <mergeCell ref="E116:F116"/>
    <mergeCell ref="E117:F117"/>
    <mergeCell ref="E104:F104"/>
    <mergeCell ref="E105:F105"/>
    <mergeCell ref="E106:F106"/>
    <mergeCell ref="A107:B110"/>
    <mergeCell ref="D107:F107"/>
    <mergeCell ref="D108:D110"/>
    <mergeCell ref="E108:F108"/>
    <mergeCell ref="E109:F109"/>
    <mergeCell ref="E110:F110"/>
    <mergeCell ref="E129:F129"/>
    <mergeCell ref="E130:F130"/>
    <mergeCell ref="E131:F131"/>
    <mergeCell ref="E132:F132"/>
    <mergeCell ref="E133:F133"/>
    <mergeCell ref="E134:F134"/>
    <mergeCell ref="A123:A136"/>
    <mergeCell ref="B123:F123"/>
    <mergeCell ref="B124:B125"/>
    <mergeCell ref="D124:F124"/>
    <mergeCell ref="E125:F125"/>
    <mergeCell ref="B126:F126"/>
    <mergeCell ref="B127:B136"/>
    <mergeCell ref="D127:F127"/>
    <mergeCell ref="D128:D136"/>
    <mergeCell ref="E128:F128"/>
    <mergeCell ref="A118:B122"/>
    <mergeCell ref="D118:F118"/>
    <mergeCell ref="D119:D122"/>
    <mergeCell ref="E119:F119"/>
    <mergeCell ref="E120:F120"/>
    <mergeCell ref="E121:F121"/>
    <mergeCell ref="E122:F122"/>
    <mergeCell ref="E142:F142"/>
    <mergeCell ref="E143:F143"/>
    <mergeCell ref="E144:F144"/>
    <mergeCell ref="E145:F145"/>
    <mergeCell ref="E146:F146"/>
    <mergeCell ref="E147:F147"/>
    <mergeCell ref="E148:F148"/>
    <mergeCell ref="E149:F149"/>
    <mergeCell ref="E150:F150"/>
    <mergeCell ref="E135:F135"/>
    <mergeCell ref="E136:F136"/>
    <mergeCell ref="A137:F137"/>
    <mergeCell ref="A138:A143"/>
    <mergeCell ref="B138:F138"/>
    <mergeCell ref="B139:B143"/>
    <mergeCell ref="D139:F139"/>
    <mergeCell ref="D140:D143"/>
    <mergeCell ref="E140:F140"/>
    <mergeCell ref="E141:F141"/>
    <mergeCell ref="E163:F163"/>
    <mergeCell ref="A164:F164"/>
    <mergeCell ref="A165:A168"/>
    <mergeCell ref="B165:F165"/>
    <mergeCell ref="B166:B168"/>
    <mergeCell ref="D166:F166"/>
    <mergeCell ref="D167:D168"/>
    <mergeCell ref="E167:F167"/>
    <mergeCell ref="E168:F168"/>
    <mergeCell ref="E157:F157"/>
    <mergeCell ref="E158:F158"/>
    <mergeCell ref="E159:F159"/>
    <mergeCell ref="E160:F160"/>
    <mergeCell ref="E161:F161"/>
    <mergeCell ref="E162:F162"/>
    <mergeCell ref="E151:F151"/>
    <mergeCell ref="E152:F152"/>
    <mergeCell ref="E153:F153"/>
    <mergeCell ref="E154:F154"/>
    <mergeCell ref="E155:F155"/>
    <mergeCell ref="E156:F156"/>
    <mergeCell ref="E190:F190"/>
    <mergeCell ref="E191:F191"/>
    <mergeCell ref="E192:F192"/>
    <mergeCell ref="E193:F193"/>
    <mergeCell ref="A194:B196"/>
    <mergeCell ref="D194:F194"/>
    <mergeCell ref="D195:D196"/>
    <mergeCell ref="E195:F195"/>
    <mergeCell ref="E196:F196"/>
    <mergeCell ref="E184:F184"/>
    <mergeCell ref="E185:F185"/>
    <mergeCell ref="E186:F186"/>
    <mergeCell ref="E187:F187"/>
    <mergeCell ref="E188:F188"/>
    <mergeCell ref="E189:F189"/>
    <mergeCell ref="E178:F178"/>
    <mergeCell ref="E179:F179"/>
    <mergeCell ref="E180:F180"/>
    <mergeCell ref="E181:F181"/>
    <mergeCell ref="E182:F182"/>
    <mergeCell ref="E183:F183"/>
    <mergeCell ref="A169:D193"/>
    <mergeCell ref="E169:F169"/>
    <mergeCell ref="E170:F170"/>
    <mergeCell ref="E171:F171"/>
    <mergeCell ref="E172:F172"/>
    <mergeCell ref="E173:F173"/>
    <mergeCell ref="E174:F174"/>
    <mergeCell ref="E175:F175"/>
    <mergeCell ref="E176:F176"/>
    <mergeCell ref="E177:F177"/>
    <mergeCell ref="E211:F211"/>
    <mergeCell ref="E212:F212"/>
    <mergeCell ref="E213:F213"/>
    <mergeCell ref="E214:F214"/>
    <mergeCell ref="E215:F215"/>
    <mergeCell ref="E216:F216"/>
    <mergeCell ref="E205:F205"/>
    <mergeCell ref="E206:F206"/>
    <mergeCell ref="E207:F207"/>
    <mergeCell ref="E208:F208"/>
    <mergeCell ref="E209:F209"/>
    <mergeCell ref="E210:F210"/>
    <mergeCell ref="B197:F197"/>
    <mergeCell ref="D198:F198"/>
    <mergeCell ref="E199:F199"/>
    <mergeCell ref="E200:F200"/>
    <mergeCell ref="E201:F201"/>
    <mergeCell ref="E202:F202"/>
    <mergeCell ref="E203:F203"/>
    <mergeCell ref="E204:F204"/>
    <mergeCell ref="E224:F224"/>
    <mergeCell ref="E225:F225"/>
    <mergeCell ref="E226:F226"/>
    <mergeCell ref="E227:F227"/>
    <mergeCell ref="E228:F228"/>
    <mergeCell ref="A229:B230"/>
    <mergeCell ref="D229:F229"/>
    <mergeCell ref="E230:F230"/>
    <mergeCell ref="E217:F217"/>
    <mergeCell ref="E218:F218"/>
    <mergeCell ref="E219:F219"/>
    <mergeCell ref="E220:F220"/>
    <mergeCell ref="A221:F221"/>
    <mergeCell ref="A222:A228"/>
    <mergeCell ref="B222:F222"/>
    <mergeCell ref="B223:B228"/>
    <mergeCell ref="D223:F223"/>
    <mergeCell ref="D224:D228"/>
    <mergeCell ref="E238:F238"/>
    <mergeCell ref="E239:F239"/>
    <mergeCell ref="D240:F240"/>
    <mergeCell ref="D241:D243"/>
    <mergeCell ref="E241:F241"/>
    <mergeCell ref="E242:F242"/>
    <mergeCell ref="E243:F243"/>
    <mergeCell ref="A231:F231"/>
    <mergeCell ref="A232:A258"/>
    <mergeCell ref="B232:F232"/>
    <mergeCell ref="B233:B243"/>
    <mergeCell ref="D233:F233"/>
    <mergeCell ref="D234:D239"/>
    <mergeCell ref="E234:F234"/>
    <mergeCell ref="E235:F235"/>
    <mergeCell ref="E236:F236"/>
    <mergeCell ref="E237:F237"/>
    <mergeCell ref="E257:F257"/>
    <mergeCell ref="E258:F258"/>
    <mergeCell ref="B249:F249"/>
    <mergeCell ref="B250:B258"/>
    <mergeCell ref="D250:F250"/>
    <mergeCell ref="D251:D258"/>
    <mergeCell ref="E251:F251"/>
    <mergeCell ref="E252:F252"/>
    <mergeCell ref="E253:F253"/>
    <mergeCell ref="E254:F254"/>
    <mergeCell ref="E255:F255"/>
    <mergeCell ref="E256:F256"/>
    <mergeCell ref="E278:F278"/>
    <mergeCell ref="E279:F279"/>
    <mergeCell ref="E280:F280"/>
    <mergeCell ref="B244:F244"/>
    <mergeCell ref="B245:B248"/>
    <mergeCell ref="D245:F245"/>
    <mergeCell ref="D246:D248"/>
    <mergeCell ref="E246:F246"/>
    <mergeCell ref="E247:F247"/>
    <mergeCell ref="E248:F248"/>
    <mergeCell ref="A281:B287"/>
    <mergeCell ref="D281:F281"/>
    <mergeCell ref="D282:D287"/>
    <mergeCell ref="E282:F282"/>
    <mergeCell ref="E283:F283"/>
    <mergeCell ref="E284:F284"/>
    <mergeCell ref="E285:F285"/>
    <mergeCell ref="E272:F272"/>
    <mergeCell ref="E273:F273"/>
    <mergeCell ref="E274:F274"/>
    <mergeCell ref="E275:F275"/>
    <mergeCell ref="E276:F276"/>
    <mergeCell ref="E277:F277"/>
    <mergeCell ref="E266:F266"/>
    <mergeCell ref="E267:F267"/>
    <mergeCell ref="E268:F268"/>
    <mergeCell ref="E269:F269"/>
    <mergeCell ref="E270:F270"/>
    <mergeCell ref="E271:F271"/>
    <mergeCell ref="E259:F259"/>
    <mergeCell ref="E260:F260"/>
    <mergeCell ref="E261:F261"/>
    <mergeCell ref="E262:F262"/>
    <mergeCell ref="E263:F263"/>
    <mergeCell ref="E264:F264"/>
    <mergeCell ref="E265:F265"/>
    <mergeCell ref="A291:D291"/>
    <mergeCell ref="E291:F291"/>
    <mergeCell ref="A292:A315"/>
    <mergeCell ref="B292:F292"/>
    <mergeCell ref="B293:B299"/>
    <mergeCell ref="D293:F293"/>
    <mergeCell ref="D294:D295"/>
    <mergeCell ref="E294:F294"/>
    <mergeCell ref="E295:F295"/>
    <mergeCell ref="D296:F296"/>
    <mergeCell ref="E286:F286"/>
    <mergeCell ref="E287:F287"/>
    <mergeCell ref="A288:A290"/>
    <mergeCell ref="B288:F288"/>
    <mergeCell ref="B289:B290"/>
    <mergeCell ref="D289:F289"/>
    <mergeCell ref="E290:F290"/>
    <mergeCell ref="E310:F310"/>
    <mergeCell ref="E311:F311"/>
    <mergeCell ref="E312:F312"/>
    <mergeCell ref="E313:F313"/>
    <mergeCell ref="D314:F314"/>
    <mergeCell ref="E315:F315"/>
    <mergeCell ref="E304:F304"/>
    <mergeCell ref="E305:F305"/>
    <mergeCell ref="E306:F306"/>
    <mergeCell ref="E307:F307"/>
    <mergeCell ref="E308:F308"/>
    <mergeCell ref="E309:F309"/>
    <mergeCell ref="D297:D299"/>
    <mergeCell ref="E297:F297"/>
    <mergeCell ref="E298:F298"/>
    <mergeCell ref="E299:F299"/>
    <mergeCell ref="B300:F300"/>
    <mergeCell ref="B301:B315"/>
    <mergeCell ref="D301:F301"/>
    <mergeCell ref="D302:D313"/>
    <mergeCell ref="E302:F302"/>
    <mergeCell ref="E303:F303"/>
    <mergeCell ref="E329:F329"/>
    <mergeCell ref="E330:F330"/>
    <mergeCell ref="E331:F331"/>
    <mergeCell ref="E332:F332"/>
    <mergeCell ref="E333:F333"/>
    <mergeCell ref="E334:F334"/>
    <mergeCell ref="E320:F320"/>
    <mergeCell ref="E321:F321"/>
    <mergeCell ref="E322:F322"/>
    <mergeCell ref="E323:F323"/>
    <mergeCell ref="E324:F324"/>
    <mergeCell ref="E325:F325"/>
    <mergeCell ref="E326:F326"/>
    <mergeCell ref="E327:F327"/>
    <mergeCell ref="E328:F328"/>
    <mergeCell ref="A316:F316"/>
    <mergeCell ref="A317:A319"/>
    <mergeCell ref="B317:F317"/>
    <mergeCell ref="B318:B319"/>
    <mergeCell ref="D318:F318"/>
    <mergeCell ref="E319:F319"/>
    <mergeCell ref="E347:F347"/>
    <mergeCell ref="E348:F348"/>
    <mergeCell ref="E349:F349"/>
    <mergeCell ref="A350:B351"/>
    <mergeCell ref="D350:F350"/>
    <mergeCell ref="E351:F351"/>
    <mergeCell ref="E341:F341"/>
    <mergeCell ref="E342:F342"/>
    <mergeCell ref="E343:F343"/>
    <mergeCell ref="E344:F344"/>
    <mergeCell ref="E345:F345"/>
    <mergeCell ref="E346:F346"/>
    <mergeCell ref="E335:F335"/>
    <mergeCell ref="E336:F336"/>
    <mergeCell ref="E337:F337"/>
    <mergeCell ref="E338:F338"/>
    <mergeCell ref="E339:F339"/>
    <mergeCell ref="E340:F340"/>
    <mergeCell ref="D359:D360"/>
    <mergeCell ref="E359:F359"/>
    <mergeCell ref="E360:F360"/>
    <mergeCell ref="A361:F361"/>
    <mergeCell ref="A362:A379"/>
    <mergeCell ref="B362:F362"/>
    <mergeCell ref="B363:B379"/>
    <mergeCell ref="D363:F363"/>
    <mergeCell ref="D364:D379"/>
    <mergeCell ref="E364:F364"/>
    <mergeCell ref="A352:A360"/>
    <mergeCell ref="B352:F352"/>
    <mergeCell ref="B353:B360"/>
    <mergeCell ref="D353:F353"/>
    <mergeCell ref="D354:D357"/>
    <mergeCell ref="E354:F354"/>
    <mergeCell ref="E355:F355"/>
    <mergeCell ref="E356:F356"/>
    <mergeCell ref="E357:F357"/>
    <mergeCell ref="D358:F358"/>
    <mergeCell ref="E399:F399"/>
    <mergeCell ref="E400:F400"/>
    <mergeCell ref="E401:F401"/>
    <mergeCell ref="E390:F390"/>
    <mergeCell ref="E391:F391"/>
    <mergeCell ref="E371:F371"/>
    <mergeCell ref="E372:F372"/>
    <mergeCell ref="E373:F373"/>
    <mergeCell ref="E374:F374"/>
    <mergeCell ref="E375:F375"/>
    <mergeCell ref="E376:F376"/>
    <mergeCell ref="E365:F365"/>
    <mergeCell ref="E366:F366"/>
    <mergeCell ref="E367:F367"/>
    <mergeCell ref="E368:F368"/>
    <mergeCell ref="E369:F369"/>
    <mergeCell ref="E370:F370"/>
    <mergeCell ref="E412:F412"/>
    <mergeCell ref="E413:F413"/>
    <mergeCell ref="E414:F414"/>
    <mergeCell ref="E415:F415"/>
    <mergeCell ref="E416:F416"/>
    <mergeCell ref="A383:F383"/>
    <mergeCell ref="A384:A411"/>
    <mergeCell ref="B384:F384"/>
    <mergeCell ref="B385:B411"/>
    <mergeCell ref="D385:F385"/>
    <mergeCell ref="D386:D411"/>
    <mergeCell ref="E386:F386"/>
    <mergeCell ref="E387:F387"/>
    <mergeCell ref="E388:F388"/>
    <mergeCell ref="E389:F389"/>
    <mergeCell ref="E377:F377"/>
    <mergeCell ref="E378:F378"/>
    <mergeCell ref="E379:F379"/>
    <mergeCell ref="A380:B382"/>
    <mergeCell ref="D380:F380"/>
    <mergeCell ref="D381:D382"/>
    <mergeCell ref="E381:F381"/>
    <mergeCell ref="E382:F382"/>
    <mergeCell ref="E402:F402"/>
    <mergeCell ref="E403:F403"/>
    <mergeCell ref="E404:F404"/>
    <mergeCell ref="E405:F405"/>
    <mergeCell ref="E406:F406"/>
    <mergeCell ref="E407:F407"/>
    <mergeCell ref="E396:F396"/>
    <mergeCell ref="E397:F397"/>
    <mergeCell ref="E398:F398"/>
    <mergeCell ref="E435:F435"/>
    <mergeCell ref="E436:F436"/>
    <mergeCell ref="E437:F437"/>
    <mergeCell ref="E438:F438"/>
    <mergeCell ref="E439:F439"/>
    <mergeCell ref="E440:F440"/>
    <mergeCell ref="E429:F429"/>
    <mergeCell ref="E430:F430"/>
    <mergeCell ref="E431:F431"/>
    <mergeCell ref="E432:F432"/>
    <mergeCell ref="E433:F433"/>
    <mergeCell ref="E434:F434"/>
    <mergeCell ref="E392:F392"/>
    <mergeCell ref="E393:F393"/>
    <mergeCell ref="E394:F394"/>
    <mergeCell ref="E395:F395"/>
    <mergeCell ref="E423:F423"/>
    <mergeCell ref="E424:F424"/>
    <mergeCell ref="E425:F425"/>
    <mergeCell ref="E426:F426"/>
    <mergeCell ref="E427:F427"/>
    <mergeCell ref="E428:F428"/>
    <mergeCell ref="E417:F417"/>
    <mergeCell ref="E418:F418"/>
    <mergeCell ref="E419:F419"/>
    <mergeCell ref="E420:F420"/>
    <mergeCell ref="E421:F421"/>
    <mergeCell ref="E422:F422"/>
    <mergeCell ref="E408:F408"/>
    <mergeCell ref="E409:F409"/>
    <mergeCell ref="E410:F410"/>
    <mergeCell ref="E411:F411"/>
    <mergeCell ref="B454:B456"/>
    <mergeCell ref="D454:F454"/>
    <mergeCell ref="D455:D456"/>
    <mergeCell ref="E455:F455"/>
    <mergeCell ref="E456:F456"/>
    <mergeCell ref="B457:F457"/>
    <mergeCell ref="A447:D449"/>
    <mergeCell ref="E447:F447"/>
    <mergeCell ref="E448:F448"/>
    <mergeCell ref="E449:F449"/>
    <mergeCell ref="A450:A465"/>
    <mergeCell ref="B450:F450"/>
    <mergeCell ref="B451:B452"/>
    <mergeCell ref="D451:F451"/>
    <mergeCell ref="E452:F452"/>
    <mergeCell ref="B453:F453"/>
    <mergeCell ref="A441:A446"/>
    <mergeCell ref="B441:F441"/>
    <mergeCell ref="B442:B446"/>
    <mergeCell ref="D442:F442"/>
    <mergeCell ref="D443:D446"/>
    <mergeCell ref="E443:F443"/>
    <mergeCell ref="E444:F444"/>
    <mergeCell ref="E445:F445"/>
    <mergeCell ref="E446:F446"/>
    <mergeCell ref="A466:F466"/>
    <mergeCell ref="A467:A480"/>
    <mergeCell ref="B467:F467"/>
    <mergeCell ref="B468:B478"/>
    <mergeCell ref="D468:F468"/>
    <mergeCell ref="D469:D478"/>
    <mergeCell ref="E469:F469"/>
    <mergeCell ref="E470:F470"/>
    <mergeCell ref="E471:F471"/>
    <mergeCell ref="E472:F472"/>
    <mergeCell ref="B458:B465"/>
    <mergeCell ref="D458:F458"/>
    <mergeCell ref="D459:D465"/>
    <mergeCell ref="E459:F459"/>
    <mergeCell ref="E460:F460"/>
    <mergeCell ref="E461:F461"/>
    <mergeCell ref="E462:F462"/>
    <mergeCell ref="E463:F463"/>
    <mergeCell ref="E464:F464"/>
    <mergeCell ref="E465:F465"/>
    <mergeCell ref="E488:F488"/>
    <mergeCell ref="E489:F489"/>
    <mergeCell ref="E490:F490"/>
    <mergeCell ref="E491:F491"/>
    <mergeCell ref="E492:F492"/>
    <mergeCell ref="E493:F493"/>
    <mergeCell ref="B479:F479"/>
    <mergeCell ref="D480:F480"/>
    <mergeCell ref="E481:F481"/>
    <mergeCell ref="E482:F482"/>
    <mergeCell ref="E483:F483"/>
    <mergeCell ref="E484:F484"/>
    <mergeCell ref="E485:F485"/>
    <mergeCell ref="E486:F486"/>
    <mergeCell ref="E487:F487"/>
    <mergeCell ref="E473:F473"/>
    <mergeCell ref="E474:F474"/>
    <mergeCell ref="E475:F475"/>
    <mergeCell ref="E476:F476"/>
    <mergeCell ref="E477:F477"/>
    <mergeCell ref="E478:F478"/>
    <mergeCell ref="E507:F507"/>
    <mergeCell ref="E508:F508"/>
    <mergeCell ref="E509:F509"/>
    <mergeCell ref="E510:F510"/>
    <mergeCell ref="E511:F511"/>
    <mergeCell ref="E512:F512"/>
    <mergeCell ref="E513:F513"/>
    <mergeCell ref="E514:F514"/>
    <mergeCell ref="E515:F515"/>
    <mergeCell ref="E501:F501"/>
    <mergeCell ref="E502:F502"/>
    <mergeCell ref="E503:F503"/>
    <mergeCell ref="E504:F504"/>
    <mergeCell ref="E505:F505"/>
    <mergeCell ref="E506:F506"/>
    <mergeCell ref="A494:A511"/>
    <mergeCell ref="B494:F494"/>
    <mergeCell ref="B495:B511"/>
    <mergeCell ref="D495:F495"/>
    <mergeCell ref="D496:D511"/>
    <mergeCell ref="E496:F496"/>
    <mergeCell ref="E497:F497"/>
    <mergeCell ref="E498:F498"/>
    <mergeCell ref="E499:F499"/>
    <mergeCell ref="E500:F500"/>
    <mergeCell ref="E536:F536"/>
    <mergeCell ref="E537:F537"/>
    <mergeCell ref="E538:F538"/>
    <mergeCell ref="E539:F539"/>
    <mergeCell ref="E528:F528"/>
    <mergeCell ref="E529:F529"/>
    <mergeCell ref="E530:F530"/>
    <mergeCell ref="E531:F531"/>
    <mergeCell ref="E532:F532"/>
    <mergeCell ref="E533:F533"/>
    <mergeCell ref="E522:F522"/>
    <mergeCell ref="E523:F523"/>
    <mergeCell ref="E524:F524"/>
    <mergeCell ref="E525:F525"/>
    <mergeCell ref="E526:F526"/>
    <mergeCell ref="E527:F527"/>
    <mergeCell ref="E516:F516"/>
    <mergeCell ref="E517:F517"/>
    <mergeCell ref="E518:F518"/>
    <mergeCell ref="E519:F519"/>
    <mergeCell ref="E520:F520"/>
    <mergeCell ref="E521:F521"/>
    <mergeCell ref="B559:F559"/>
    <mergeCell ref="D560:F560"/>
    <mergeCell ref="E561:F561"/>
    <mergeCell ref="E562:F562"/>
    <mergeCell ref="E563:F563"/>
    <mergeCell ref="E564:F564"/>
    <mergeCell ref="E565:F565"/>
    <mergeCell ref="E555:F555"/>
    <mergeCell ref="A556:B558"/>
    <mergeCell ref="D556:F556"/>
    <mergeCell ref="D557:D558"/>
    <mergeCell ref="E557:F557"/>
    <mergeCell ref="E558:F558"/>
    <mergeCell ref="E546:F546"/>
    <mergeCell ref="E547:F547"/>
    <mergeCell ref="A548:D555"/>
    <mergeCell ref="E548:F548"/>
    <mergeCell ref="E549:F549"/>
    <mergeCell ref="E550:F550"/>
    <mergeCell ref="E551:F551"/>
    <mergeCell ref="E552:F552"/>
    <mergeCell ref="E553:F553"/>
    <mergeCell ref="E554:F554"/>
    <mergeCell ref="A512:D547"/>
    <mergeCell ref="E540:F540"/>
    <mergeCell ref="E541:F541"/>
    <mergeCell ref="E542:F542"/>
    <mergeCell ref="E543:F543"/>
    <mergeCell ref="E544:F544"/>
    <mergeCell ref="E545:F545"/>
    <mergeCell ref="E534:F534"/>
    <mergeCell ref="E535:F535"/>
    <mergeCell ref="E578:F578"/>
    <mergeCell ref="E579:F579"/>
    <mergeCell ref="E580:F580"/>
    <mergeCell ref="E581:F581"/>
    <mergeCell ref="E582:F582"/>
    <mergeCell ref="E583:F583"/>
    <mergeCell ref="E572:F572"/>
    <mergeCell ref="E573:F573"/>
    <mergeCell ref="E574:F574"/>
    <mergeCell ref="E575:F575"/>
    <mergeCell ref="E576:F576"/>
    <mergeCell ref="E577:F577"/>
    <mergeCell ref="E566:F566"/>
    <mergeCell ref="E567:F567"/>
    <mergeCell ref="E568:F568"/>
    <mergeCell ref="E569:F569"/>
    <mergeCell ref="E570:F570"/>
    <mergeCell ref="E571:F571"/>
    <mergeCell ref="E597:F597"/>
    <mergeCell ref="E598:F598"/>
    <mergeCell ref="E599:F599"/>
    <mergeCell ref="E600:F600"/>
    <mergeCell ref="E639:F639"/>
    <mergeCell ref="E640:F640"/>
    <mergeCell ref="E641:F641"/>
    <mergeCell ref="E642:F642"/>
    <mergeCell ref="E631:F631"/>
    <mergeCell ref="E632:F632"/>
    <mergeCell ref="E601:F601"/>
    <mergeCell ref="E602:F602"/>
    <mergeCell ref="E591:F591"/>
    <mergeCell ref="E592:F592"/>
    <mergeCell ref="E593:F593"/>
    <mergeCell ref="E594:F594"/>
    <mergeCell ref="E595:F595"/>
    <mergeCell ref="E596:F596"/>
    <mergeCell ref="E633:F633"/>
    <mergeCell ref="E634:F634"/>
    <mergeCell ref="E635:F635"/>
    <mergeCell ref="E636:F636"/>
    <mergeCell ref="E625:F625"/>
    <mergeCell ref="E626:F626"/>
    <mergeCell ref="E627:F627"/>
    <mergeCell ref="E628:F628"/>
    <mergeCell ref="E629:F629"/>
    <mergeCell ref="E630:F630"/>
    <mergeCell ref="D619:F619"/>
    <mergeCell ref="E620:F620"/>
    <mergeCell ref="E637:F637"/>
    <mergeCell ref="E638:F638"/>
    <mergeCell ref="A584:A618"/>
    <mergeCell ref="B584:F584"/>
    <mergeCell ref="B585:B605"/>
    <mergeCell ref="D585:F585"/>
    <mergeCell ref="D586:D605"/>
    <mergeCell ref="E586:F586"/>
    <mergeCell ref="E587:F587"/>
    <mergeCell ref="E588:F588"/>
    <mergeCell ref="E589:F589"/>
    <mergeCell ref="E590:F590"/>
    <mergeCell ref="E617:F617"/>
    <mergeCell ref="B618:F618"/>
    <mergeCell ref="E621:F621"/>
    <mergeCell ref="E622:F622"/>
    <mergeCell ref="E623:F623"/>
    <mergeCell ref="E624:F624"/>
    <mergeCell ref="E611:F611"/>
    <mergeCell ref="E612:F612"/>
    <mergeCell ref="E613:F613"/>
    <mergeCell ref="E614:F614"/>
    <mergeCell ref="E615:F615"/>
    <mergeCell ref="E616:F616"/>
    <mergeCell ref="E603:F603"/>
    <mergeCell ref="E604:F604"/>
    <mergeCell ref="E605:F605"/>
    <mergeCell ref="B606:F606"/>
    <mergeCell ref="B607:B617"/>
    <mergeCell ref="D607:F607"/>
    <mergeCell ref="D608:D617"/>
    <mergeCell ref="E608:F608"/>
    <mergeCell ref="E609:F609"/>
    <mergeCell ref="E610:F610"/>
    <mergeCell ref="D650:F650"/>
    <mergeCell ref="D651:D652"/>
    <mergeCell ref="E651:F651"/>
    <mergeCell ref="E652:F652"/>
    <mergeCell ref="B653:F653"/>
    <mergeCell ref="A654:B655"/>
    <mergeCell ref="D654:F654"/>
    <mergeCell ref="E655:F655"/>
    <mergeCell ref="E643:F643"/>
    <mergeCell ref="E644:F644"/>
    <mergeCell ref="A645:F645"/>
    <mergeCell ref="A646:A653"/>
    <mergeCell ref="B646:F646"/>
    <mergeCell ref="B647:B648"/>
    <mergeCell ref="D647:F647"/>
    <mergeCell ref="E648:F648"/>
    <mergeCell ref="B649:F649"/>
    <mergeCell ref="B650:B652"/>
    <mergeCell ref="E662:F662"/>
    <mergeCell ref="E663:F663"/>
    <mergeCell ref="E664:F664"/>
    <mergeCell ref="E665:F665"/>
    <mergeCell ref="A666:F666"/>
    <mergeCell ref="A667:A669"/>
    <mergeCell ref="B667:F667"/>
    <mergeCell ref="B668:B669"/>
    <mergeCell ref="D668:F668"/>
    <mergeCell ref="E669:F669"/>
    <mergeCell ref="A656:A665"/>
    <mergeCell ref="B656:F656"/>
    <mergeCell ref="B657:B658"/>
    <mergeCell ref="D657:F657"/>
    <mergeCell ref="E658:F658"/>
    <mergeCell ref="B659:F659"/>
    <mergeCell ref="B660:B665"/>
    <mergeCell ref="D660:F660"/>
    <mergeCell ref="D661:D665"/>
    <mergeCell ref="E661:F661"/>
    <mergeCell ref="A676:F676"/>
    <mergeCell ref="A677:A685"/>
    <mergeCell ref="B677:F677"/>
    <mergeCell ref="B678:B685"/>
    <mergeCell ref="D678:F678"/>
    <mergeCell ref="D679:D685"/>
    <mergeCell ref="E679:F679"/>
    <mergeCell ref="E680:F680"/>
    <mergeCell ref="E681:F681"/>
    <mergeCell ref="E682:F682"/>
    <mergeCell ref="A670:F670"/>
    <mergeCell ref="A671:A675"/>
    <mergeCell ref="B671:F671"/>
    <mergeCell ref="B672:B675"/>
    <mergeCell ref="D672:F672"/>
    <mergeCell ref="E673:F673"/>
    <mergeCell ref="D674:F674"/>
    <mergeCell ref="E675:F675"/>
    <mergeCell ref="E698:F698"/>
    <mergeCell ref="E699:F699"/>
    <mergeCell ref="E700:F700"/>
    <mergeCell ref="E701:F701"/>
    <mergeCell ref="E702:F702"/>
    <mergeCell ref="B703:F703"/>
    <mergeCell ref="B691:F691"/>
    <mergeCell ref="B692:B702"/>
    <mergeCell ref="D692:F692"/>
    <mergeCell ref="D693:D702"/>
    <mergeCell ref="E693:F693"/>
    <mergeCell ref="E694:F694"/>
    <mergeCell ref="E695:F695"/>
    <mergeCell ref="E696:F696"/>
    <mergeCell ref="E697:F697"/>
    <mergeCell ref="E683:F683"/>
    <mergeCell ref="E684:F684"/>
    <mergeCell ref="E685:F685"/>
    <mergeCell ref="A686:D690"/>
    <mergeCell ref="E686:F686"/>
    <mergeCell ref="E687:F687"/>
    <mergeCell ref="E688:F688"/>
    <mergeCell ref="E689:F689"/>
    <mergeCell ref="E690:F690"/>
    <mergeCell ref="E718:F718"/>
    <mergeCell ref="E719:F719"/>
    <mergeCell ref="B720:F720"/>
    <mergeCell ref="D721:F721"/>
    <mergeCell ref="A722:D742"/>
    <mergeCell ref="E722:F722"/>
    <mergeCell ref="E723:F723"/>
    <mergeCell ref="E724:F724"/>
    <mergeCell ref="E725:F725"/>
    <mergeCell ref="E726:F726"/>
    <mergeCell ref="E712:F712"/>
    <mergeCell ref="E713:F713"/>
    <mergeCell ref="E714:F714"/>
    <mergeCell ref="E715:F715"/>
    <mergeCell ref="E716:F716"/>
    <mergeCell ref="E717:F717"/>
    <mergeCell ref="D704:F704"/>
    <mergeCell ref="E705:F705"/>
    <mergeCell ref="E706:F706"/>
    <mergeCell ref="E707:F707"/>
    <mergeCell ref="E708:F708"/>
    <mergeCell ref="E709:F709"/>
    <mergeCell ref="E710:F710"/>
    <mergeCell ref="E711:F711"/>
    <mergeCell ref="E739:F739"/>
    <mergeCell ref="E740:F740"/>
    <mergeCell ref="E741:F741"/>
    <mergeCell ref="E742:F742"/>
    <mergeCell ref="E727:F727"/>
    <mergeCell ref="E728:F728"/>
    <mergeCell ref="E729:F729"/>
    <mergeCell ref="E730:F730"/>
    <mergeCell ref="E731:F731"/>
    <mergeCell ref="E732:F732"/>
    <mergeCell ref="A758:D765"/>
    <mergeCell ref="E758:F758"/>
    <mergeCell ref="E759:F759"/>
    <mergeCell ref="E760:F760"/>
    <mergeCell ref="E761:F761"/>
    <mergeCell ref="E762:F762"/>
    <mergeCell ref="E763:F763"/>
    <mergeCell ref="E764:F764"/>
    <mergeCell ref="E765:F765"/>
    <mergeCell ref="E752:F752"/>
    <mergeCell ref="E753:F753"/>
    <mergeCell ref="E754:F754"/>
    <mergeCell ref="E755:F755"/>
    <mergeCell ref="E756:F756"/>
    <mergeCell ref="E757:F757"/>
    <mergeCell ref="A745:A757"/>
    <mergeCell ref="B745:F745"/>
    <mergeCell ref="E782:F782"/>
    <mergeCell ref="E783:F783"/>
    <mergeCell ref="E784:F784"/>
    <mergeCell ref="E773:F773"/>
    <mergeCell ref="E774:F774"/>
    <mergeCell ref="E775:F775"/>
    <mergeCell ref="E776:F776"/>
    <mergeCell ref="E777:F777"/>
    <mergeCell ref="E778:F778"/>
    <mergeCell ref="B767:B787"/>
    <mergeCell ref="D767:F767"/>
    <mergeCell ref="D768:D787"/>
    <mergeCell ref="E768:F768"/>
    <mergeCell ref="A743:B744"/>
    <mergeCell ref="D743:F743"/>
    <mergeCell ref="E744:F744"/>
    <mergeCell ref="E733:F733"/>
    <mergeCell ref="E734:F734"/>
    <mergeCell ref="E735:F735"/>
    <mergeCell ref="E736:F736"/>
    <mergeCell ref="E737:F737"/>
    <mergeCell ref="E738:F738"/>
    <mergeCell ref="A807:B808"/>
    <mergeCell ref="D807:F807"/>
    <mergeCell ref="E808:F808"/>
    <mergeCell ref="E793:F793"/>
    <mergeCell ref="A794:D806"/>
    <mergeCell ref="E794:F794"/>
    <mergeCell ref="E795:F795"/>
    <mergeCell ref="E796:F796"/>
    <mergeCell ref="E797:F797"/>
    <mergeCell ref="E798:F798"/>
    <mergeCell ref="E799:F799"/>
    <mergeCell ref="E800:F800"/>
    <mergeCell ref="E801:F801"/>
    <mergeCell ref="B746:B757"/>
    <mergeCell ref="D746:F746"/>
    <mergeCell ref="D747:D757"/>
    <mergeCell ref="E747:F747"/>
    <mergeCell ref="E748:F748"/>
    <mergeCell ref="E749:F749"/>
    <mergeCell ref="E750:F750"/>
    <mergeCell ref="E751:F751"/>
    <mergeCell ref="E785:F785"/>
    <mergeCell ref="E786:F786"/>
    <mergeCell ref="E787:F787"/>
    <mergeCell ref="B788:F788"/>
    <mergeCell ref="D789:F789"/>
    <mergeCell ref="E790:F790"/>
    <mergeCell ref="E791:F791"/>
    <mergeCell ref="E792:F792"/>
    <mergeCell ref="E779:F779"/>
    <mergeCell ref="E780:F780"/>
    <mergeCell ref="E781:F781"/>
    <mergeCell ref="B766:F766"/>
    <mergeCell ref="E822:F822"/>
    <mergeCell ref="E823:F823"/>
    <mergeCell ref="E824:F824"/>
    <mergeCell ref="E825:F825"/>
    <mergeCell ref="E826:F826"/>
    <mergeCell ref="E827:F827"/>
    <mergeCell ref="E816:F816"/>
    <mergeCell ref="E817:F817"/>
    <mergeCell ref="E818:F818"/>
    <mergeCell ref="E819:F819"/>
    <mergeCell ref="E820:F820"/>
    <mergeCell ref="E821:F821"/>
    <mergeCell ref="A809:A828"/>
    <mergeCell ref="B809:F809"/>
    <mergeCell ref="B810:B828"/>
    <mergeCell ref="D810:F810"/>
    <mergeCell ref="D811:D828"/>
    <mergeCell ref="E811:F811"/>
    <mergeCell ref="E812:F812"/>
    <mergeCell ref="E813:F813"/>
    <mergeCell ref="E814:F814"/>
    <mergeCell ref="E815:F815"/>
    <mergeCell ref="E769:F769"/>
    <mergeCell ref="E770:F770"/>
    <mergeCell ref="E771:F771"/>
    <mergeCell ref="E772:F772"/>
    <mergeCell ref="E802:F802"/>
    <mergeCell ref="E803:F803"/>
    <mergeCell ref="E804:F804"/>
    <mergeCell ref="E805:F805"/>
    <mergeCell ref="E806:F806"/>
    <mergeCell ref="E843:F843"/>
    <mergeCell ref="E844:F844"/>
    <mergeCell ref="E845:F845"/>
    <mergeCell ref="E846:F846"/>
    <mergeCell ref="E847:F847"/>
    <mergeCell ref="E848:F848"/>
    <mergeCell ref="E837:F837"/>
    <mergeCell ref="E838:F838"/>
    <mergeCell ref="E839:F839"/>
    <mergeCell ref="E840:F840"/>
    <mergeCell ref="E841:F841"/>
    <mergeCell ref="E842:F842"/>
    <mergeCell ref="E828:F828"/>
    <mergeCell ref="A829:D859"/>
    <mergeCell ref="E829:F829"/>
    <mergeCell ref="E830:F830"/>
    <mergeCell ref="E831:F831"/>
    <mergeCell ref="E832:F832"/>
    <mergeCell ref="E833:F833"/>
    <mergeCell ref="E834:F834"/>
    <mergeCell ref="E835:F835"/>
    <mergeCell ref="E836:F836"/>
    <mergeCell ref="A861:A864"/>
    <mergeCell ref="B861:F861"/>
    <mergeCell ref="B862:B864"/>
    <mergeCell ref="D862:F862"/>
    <mergeCell ref="D863:D864"/>
    <mergeCell ref="E863:F863"/>
    <mergeCell ref="E864:F864"/>
    <mergeCell ref="E855:F855"/>
    <mergeCell ref="E856:F856"/>
    <mergeCell ref="E857:F857"/>
    <mergeCell ref="E858:F858"/>
    <mergeCell ref="E859:F859"/>
    <mergeCell ref="A860:F860"/>
    <mergeCell ref="E849:F849"/>
    <mergeCell ref="E850:F850"/>
    <mergeCell ref="E851:F851"/>
    <mergeCell ref="E852:F852"/>
    <mergeCell ref="E853:F853"/>
    <mergeCell ref="E854:F854"/>
    <mergeCell ref="E875:F875"/>
    <mergeCell ref="B876:F876"/>
    <mergeCell ref="B877:B878"/>
    <mergeCell ref="D877:F877"/>
    <mergeCell ref="E878:F878"/>
    <mergeCell ref="B879:F879"/>
    <mergeCell ref="A869:A893"/>
    <mergeCell ref="B869:F869"/>
    <mergeCell ref="B870:B872"/>
    <mergeCell ref="D870:F870"/>
    <mergeCell ref="D871:D872"/>
    <mergeCell ref="E871:F871"/>
    <mergeCell ref="E872:F872"/>
    <mergeCell ref="B873:F873"/>
    <mergeCell ref="B874:B875"/>
    <mergeCell ref="D874:F874"/>
    <mergeCell ref="A865:D865"/>
    <mergeCell ref="E865:F865"/>
    <mergeCell ref="A866:B867"/>
    <mergeCell ref="D866:F866"/>
    <mergeCell ref="E867:F867"/>
    <mergeCell ref="A868:F868"/>
    <mergeCell ref="B890:F890"/>
    <mergeCell ref="B891:B893"/>
    <mergeCell ref="D891:F891"/>
    <mergeCell ref="D892:D893"/>
    <mergeCell ref="E892:F892"/>
    <mergeCell ref="E893:F893"/>
    <mergeCell ref="B884:F884"/>
    <mergeCell ref="B885:B886"/>
    <mergeCell ref="D885:F885"/>
    <mergeCell ref="E886:F886"/>
    <mergeCell ref="B887:F887"/>
    <mergeCell ref="B888:B889"/>
    <mergeCell ref="D888:F888"/>
    <mergeCell ref="E889:F889"/>
    <mergeCell ref="B880:B883"/>
    <mergeCell ref="D880:F880"/>
    <mergeCell ref="D881:D883"/>
    <mergeCell ref="E881:F881"/>
    <mergeCell ref="E882:F882"/>
    <mergeCell ref="E883:F883"/>
    <mergeCell ref="E908:F908"/>
    <mergeCell ref="E909:F909"/>
    <mergeCell ref="D910:F910"/>
    <mergeCell ref="E911:F911"/>
    <mergeCell ref="B912:F912"/>
    <mergeCell ref="B913:B914"/>
    <mergeCell ref="D913:F913"/>
    <mergeCell ref="E914:F914"/>
    <mergeCell ref="D901:D902"/>
    <mergeCell ref="E901:F901"/>
    <mergeCell ref="E902:F902"/>
    <mergeCell ref="B903:F903"/>
    <mergeCell ref="B904:B911"/>
    <mergeCell ref="D904:F904"/>
    <mergeCell ref="D905:D909"/>
    <mergeCell ref="E905:F905"/>
    <mergeCell ref="E906:F906"/>
    <mergeCell ref="E907:F907"/>
    <mergeCell ref="B900:B902"/>
    <mergeCell ref="D900:F900"/>
    <mergeCell ref="A922:F922"/>
    <mergeCell ref="B923:F923"/>
    <mergeCell ref="D924:F924"/>
    <mergeCell ref="E925:F925"/>
    <mergeCell ref="E926:F926"/>
    <mergeCell ref="E927:F927"/>
    <mergeCell ref="E928:F928"/>
    <mergeCell ref="B915:F915"/>
    <mergeCell ref="B916:B921"/>
    <mergeCell ref="D916:F916"/>
    <mergeCell ref="D917:D919"/>
    <mergeCell ref="E917:F917"/>
    <mergeCell ref="E918:F918"/>
    <mergeCell ref="E919:F919"/>
    <mergeCell ref="D920:F920"/>
    <mergeCell ref="E921:F921"/>
    <mergeCell ref="A894:A921"/>
    <mergeCell ref="B894:F894"/>
    <mergeCell ref="B895:B898"/>
    <mergeCell ref="D895:F895"/>
    <mergeCell ref="E896:F896"/>
    <mergeCell ref="D897:F897"/>
    <mergeCell ref="E898:F898"/>
    <mergeCell ref="B899:F899"/>
    <mergeCell ref="E943:F943"/>
    <mergeCell ref="B944:F944"/>
    <mergeCell ref="B945:B949"/>
    <mergeCell ref="D945:F945"/>
    <mergeCell ref="D946:D949"/>
    <mergeCell ref="E946:F946"/>
    <mergeCell ref="E947:F947"/>
    <mergeCell ref="E948:F948"/>
    <mergeCell ref="E949:F949"/>
    <mergeCell ref="E937:F937"/>
    <mergeCell ref="E938:F938"/>
    <mergeCell ref="E939:F939"/>
    <mergeCell ref="E940:F940"/>
    <mergeCell ref="E941:F941"/>
    <mergeCell ref="E942:F942"/>
    <mergeCell ref="E929:F929"/>
    <mergeCell ref="B930:F930"/>
    <mergeCell ref="B931:B943"/>
    <mergeCell ref="D931:F931"/>
    <mergeCell ref="D932:D943"/>
    <mergeCell ref="E932:F932"/>
    <mergeCell ref="E933:F933"/>
    <mergeCell ref="E934:F934"/>
    <mergeCell ref="E935:F935"/>
    <mergeCell ref="E936:F936"/>
    <mergeCell ref="E965:F965"/>
    <mergeCell ref="E966:F966"/>
    <mergeCell ref="E967:F967"/>
    <mergeCell ref="E968:F968"/>
    <mergeCell ref="E969:F969"/>
    <mergeCell ref="E970:F970"/>
    <mergeCell ref="E959:F959"/>
    <mergeCell ref="E960:F960"/>
    <mergeCell ref="E961:F961"/>
    <mergeCell ref="E962:F962"/>
    <mergeCell ref="E963:F963"/>
    <mergeCell ref="E964:F964"/>
    <mergeCell ref="B950:F950"/>
    <mergeCell ref="D951:F951"/>
    <mergeCell ref="A952:D973"/>
    <mergeCell ref="E952:F952"/>
    <mergeCell ref="E953:F953"/>
    <mergeCell ref="E954:F954"/>
    <mergeCell ref="E955:F955"/>
    <mergeCell ref="E956:F956"/>
    <mergeCell ref="E957:F957"/>
    <mergeCell ref="E958:F958"/>
    <mergeCell ref="B979:B986"/>
    <mergeCell ref="D979:F979"/>
    <mergeCell ref="D980:D986"/>
    <mergeCell ref="E980:F980"/>
    <mergeCell ref="E981:F981"/>
    <mergeCell ref="E982:F982"/>
    <mergeCell ref="E983:F983"/>
    <mergeCell ref="E984:F984"/>
    <mergeCell ref="E985:F985"/>
    <mergeCell ref="E986:F986"/>
    <mergeCell ref="E971:F971"/>
    <mergeCell ref="E972:F972"/>
    <mergeCell ref="E973:F973"/>
    <mergeCell ref="A974:F974"/>
    <mergeCell ref="A975:A986"/>
    <mergeCell ref="B975:F975"/>
    <mergeCell ref="B976:B977"/>
    <mergeCell ref="D976:F976"/>
    <mergeCell ref="E977:F977"/>
    <mergeCell ref="B978:F978"/>
    <mergeCell ref="E1002:F1002"/>
    <mergeCell ref="A1003:A1012"/>
    <mergeCell ref="B1003:F1003"/>
    <mergeCell ref="B1004:B1012"/>
    <mergeCell ref="D1004:F1004"/>
    <mergeCell ref="D1005:D1012"/>
    <mergeCell ref="E1005:F1005"/>
    <mergeCell ref="E1006:F1006"/>
    <mergeCell ref="E1007:F1007"/>
    <mergeCell ref="E1008:F1008"/>
    <mergeCell ref="E996:F996"/>
    <mergeCell ref="E997:F997"/>
    <mergeCell ref="E998:F998"/>
    <mergeCell ref="E999:F999"/>
    <mergeCell ref="E1000:F1000"/>
    <mergeCell ref="E1001:F1001"/>
    <mergeCell ref="E987:F987"/>
    <mergeCell ref="E988:F988"/>
    <mergeCell ref="E989:F989"/>
    <mergeCell ref="E990:F990"/>
    <mergeCell ref="E991:F991"/>
    <mergeCell ref="E992:F992"/>
    <mergeCell ref="E993:F993"/>
    <mergeCell ref="E994:F994"/>
    <mergeCell ref="E995:F995"/>
    <mergeCell ref="E1024:F1024"/>
    <mergeCell ref="E1025:F1025"/>
    <mergeCell ref="E1026:F1026"/>
    <mergeCell ref="E1027:F1027"/>
    <mergeCell ref="E1028:F1028"/>
    <mergeCell ref="E1029:F1029"/>
    <mergeCell ref="E1018:F1018"/>
    <mergeCell ref="E1019:F1019"/>
    <mergeCell ref="E1020:F1020"/>
    <mergeCell ref="E1021:F1021"/>
    <mergeCell ref="E1022:F1022"/>
    <mergeCell ref="E1023:F1023"/>
    <mergeCell ref="E1009:F1009"/>
    <mergeCell ref="E1010:F1010"/>
    <mergeCell ref="E1011:F1011"/>
    <mergeCell ref="E1012:F1012"/>
    <mergeCell ref="A1013:D1048"/>
    <mergeCell ref="E1013:F1013"/>
    <mergeCell ref="E1014:F1014"/>
    <mergeCell ref="E1015:F1015"/>
    <mergeCell ref="E1016:F1016"/>
    <mergeCell ref="E1017:F1017"/>
    <mergeCell ref="E1042:F1042"/>
    <mergeCell ref="E1043:F1043"/>
    <mergeCell ref="E1044:F1044"/>
    <mergeCell ref="E1045:F1045"/>
    <mergeCell ref="E1046:F1046"/>
    <mergeCell ref="E1047:F1047"/>
    <mergeCell ref="E1036:F1036"/>
    <mergeCell ref="E1037:F1037"/>
    <mergeCell ref="E1038:F1038"/>
    <mergeCell ref="E1039:F1039"/>
    <mergeCell ref="E1040:F1040"/>
    <mergeCell ref="E1041:F1041"/>
    <mergeCell ref="E1030:F1030"/>
    <mergeCell ref="E1031:F1031"/>
    <mergeCell ref="E1032:F1032"/>
    <mergeCell ref="E1033:F1033"/>
    <mergeCell ref="E1034:F1034"/>
    <mergeCell ref="E1035:F1035"/>
    <mergeCell ref="E1063:F1063"/>
    <mergeCell ref="A1064:B1066"/>
    <mergeCell ref="D1064:F1064"/>
    <mergeCell ref="D1065:D1066"/>
    <mergeCell ref="E1065:F1065"/>
    <mergeCell ref="E1066:F1066"/>
    <mergeCell ref="E1057:F1057"/>
    <mergeCell ref="E1058:F1058"/>
    <mergeCell ref="E1059:F1059"/>
    <mergeCell ref="E1060:F1060"/>
    <mergeCell ref="E1061:F1061"/>
    <mergeCell ref="E1062:F1062"/>
    <mergeCell ref="E1048:F1048"/>
    <mergeCell ref="E1049:F1049"/>
    <mergeCell ref="E1050:F1050"/>
    <mergeCell ref="E1051:F1051"/>
    <mergeCell ref="E1052:F1052"/>
    <mergeCell ref="E1053:F1053"/>
    <mergeCell ref="E1054:F1054"/>
    <mergeCell ref="E1055:F1055"/>
    <mergeCell ref="E1056:F1056"/>
    <mergeCell ref="E1082:F1082"/>
    <mergeCell ref="E1083:F1083"/>
    <mergeCell ref="E1084:F1084"/>
    <mergeCell ref="E1085:F1085"/>
    <mergeCell ref="E1086:F1086"/>
    <mergeCell ref="E1087:F1087"/>
    <mergeCell ref="A1073:D1099"/>
    <mergeCell ref="E1073:F1073"/>
    <mergeCell ref="E1074:F1074"/>
    <mergeCell ref="E1075:F1075"/>
    <mergeCell ref="E1076:F1076"/>
    <mergeCell ref="E1077:F1077"/>
    <mergeCell ref="E1078:F1078"/>
    <mergeCell ref="E1079:F1079"/>
    <mergeCell ref="E1080:F1080"/>
    <mergeCell ref="E1081:F1081"/>
    <mergeCell ref="A1067:A1072"/>
    <mergeCell ref="B1067:F1067"/>
    <mergeCell ref="B1068:B1072"/>
    <mergeCell ref="D1068:F1068"/>
    <mergeCell ref="D1069:D1072"/>
    <mergeCell ref="E1069:F1069"/>
    <mergeCell ref="E1070:F1070"/>
    <mergeCell ref="E1071:F1071"/>
    <mergeCell ref="E1072:F1072"/>
    <mergeCell ref="A1100:F1100"/>
    <mergeCell ref="A1101:A1108"/>
    <mergeCell ref="B1101:F1101"/>
    <mergeCell ref="B1102:B1108"/>
    <mergeCell ref="D1102:F1102"/>
    <mergeCell ref="D1103:D1108"/>
    <mergeCell ref="E1103:F1103"/>
    <mergeCell ref="E1104:F1104"/>
    <mergeCell ref="E1105:F1105"/>
    <mergeCell ref="E1106:F1106"/>
    <mergeCell ref="E1094:F1094"/>
    <mergeCell ref="E1095:F1095"/>
    <mergeCell ref="E1096:F1096"/>
    <mergeCell ref="E1097:F1097"/>
    <mergeCell ref="E1098:F1098"/>
    <mergeCell ref="E1099:F1099"/>
    <mergeCell ref="E1088:F1088"/>
    <mergeCell ref="E1089:F1089"/>
    <mergeCell ref="E1090:F1090"/>
    <mergeCell ref="E1091:F1091"/>
    <mergeCell ref="E1092:F1092"/>
    <mergeCell ref="E1093:F1093"/>
    <mergeCell ref="E1122:F1122"/>
    <mergeCell ref="E1123:F1123"/>
    <mergeCell ref="E1124:F1124"/>
    <mergeCell ref="E1125:F1125"/>
    <mergeCell ref="E1126:F1126"/>
    <mergeCell ref="E1127:F1127"/>
    <mergeCell ref="B1115:F1115"/>
    <mergeCell ref="D1116:F1116"/>
    <mergeCell ref="E1117:F1117"/>
    <mergeCell ref="E1118:F1118"/>
    <mergeCell ref="E1119:F1119"/>
    <mergeCell ref="E1120:F1120"/>
    <mergeCell ref="E1121:F1121"/>
    <mergeCell ref="E1107:F1107"/>
    <mergeCell ref="E1108:F1108"/>
    <mergeCell ref="A1109:D1114"/>
    <mergeCell ref="E1109:F1109"/>
    <mergeCell ref="E1110:F1110"/>
    <mergeCell ref="E1111:F1111"/>
    <mergeCell ref="E1112:F1112"/>
    <mergeCell ref="E1113:F1113"/>
    <mergeCell ref="E1114:F1114"/>
    <mergeCell ref="B1139:B1140"/>
    <mergeCell ref="D1139:F1139"/>
    <mergeCell ref="E1140:F1140"/>
    <mergeCell ref="B1141:F1141"/>
    <mergeCell ref="B1142:B1144"/>
    <mergeCell ref="D1142:F1142"/>
    <mergeCell ref="D1143:D1144"/>
    <mergeCell ref="E1143:F1143"/>
    <mergeCell ref="E1144:F1144"/>
    <mergeCell ref="E1134:F1134"/>
    <mergeCell ref="B1135:F1135"/>
    <mergeCell ref="B1136:B1137"/>
    <mergeCell ref="D1136:F1136"/>
    <mergeCell ref="E1137:F1137"/>
    <mergeCell ref="B1138:F1138"/>
    <mergeCell ref="E1128:F1128"/>
    <mergeCell ref="E1129:F1129"/>
    <mergeCell ref="E1130:F1130"/>
    <mergeCell ref="E1131:F1131"/>
    <mergeCell ref="E1132:F1132"/>
    <mergeCell ref="E1133:F1133"/>
    <mergeCell ref="B1152:F1152"/>
    <mergeCell ref="B1153:B1158"/>
    <mergeCell ref="D1153:F1153"/>
    <mergeCell ref="D1154:D1158"/>
    <mergeCell ref="E1154:F1154"/>
    <mergeCell ref="E1155:F1155"/>
    <mergeCell ref="E1156:F1156"/>
    <mergeCell ref="E1157:F1157"/>
    <mergeCell ref="E1158:F1158"/>
    <mergeCell ref="A1145:D1147"/>
    <mergeCell ref="E1145:F1145"/>
    <mergeCell ref="E1146:F1146"/>
    <mergeCell ref="E1147:F1147"/>
    <mergeCell ref="A1148:F1148"/>
    <mergeCell ref="A1149:A1176"/>
    <mergeCell ref="B1149:F1149"/>
    <mergeCell ref="B1150:B1151"/>
    <mergeCell ref="D1150:F1150"/>
    <mergeCell ref="E1151:F1151"/>
    <mergeCell ref="E1172:F1172"/>
    <mergeCell ref="E1173:F1173"/>
    <mergeCell ref="E1174:F1174"/>
    <mergeCell ref="E1175:F1175"/>
    <mergeCell ref="E1176:F1176"/>
    <mergeCell ref="A1177:F1177"/>
    <mergeCell ref="B1165:F1165"/>
    <mergeCell ref="B1166:B1167"/>
    <mergeCell ref="D1166:F1166"/>
    <mergeCell ref="E1167:F1167"/>
    <mergeCell ref="B1168:F1168"/>
    <mergeCell ref="B1169:B1176"/>
    <mergeCell ref="D1169:F1169"/>
    <mergeCell ref="D1170:D1176"/>
    <mergeCell ref="E1170:F1170"/>
    <mergeCell ref="E1171:F1171"/>
    <mergeCell ref="B1159:F1159"/>
    <mergeCell ref="B1160:B1161"/>
    <mergeCell ref="D1160:F1160"/>
    <mergeCell ref="E1161:F1161"/>
    <mergeCell ref="B1162:F1162"/>
    <mergeCell ref="B1163:B1164"/>
    <mergeCell ref="D1163:F1163"/>
    <mergeCell ref="E1164:F1164"/>
    <mergeCell ref="D1193:F1193"/>
    <mergeCell ref="E1194:F1194"/>
    <mergeCell ref="B1195:F1195"/>
    <mergeCell ref="B1196:B1197"/>
    <mergeCell ref="D1196:F1196"/>
    <mergeCell ref="E1197:F1197"/>
    <mergeCell ref="E1186:F1186"/>
    <mergeCell ref="E1187:F1187"/>
    <mergeCell ref="B1188:F1188"/>
    <mergeCell ref="B1189:B1194"/>
    <mergeCell ref="D1189:F1189"/>
    <mergeCell ref="D1190:D1192"/>
    <mergeCell ref="E1190:F1190"/>
    <mergeCell ref="E1191:F1191"/>
    <mergeCell ref="E1192:F1192"/>
    <mergeCell ref="A1178:A1179"/>
    <mergeCell ref="B1178:F1178"/>
    <mergeCell ref="D1179:F1179"/>
    <mergeCell ref="A1180:D1187"/>
    <mergeCell ref="E1180:F1180"/>
    <mergeCell ref="E1181:F1181"/>
    <mergeCell ref="E1182:F1182"/>
    <mergeCell ref="E1183:F1183"/>
    <mergeCell ref="E1184:F1184"/>
    <mergeCell ref="E1185:F1185"/>
    <mergeCell ref="B1208:F1208"/>
    <mergeCell ref="A1209:B1213"/>
    <mergeCell ref="D1209:F1209"/>
    <mergeCell ref="D1210:D1211"/>
    <mergeCell ref="E1210:F1210"/>
    <mergeCell ref="E1211:F1211"/>
    <mergeCell ref="D1212:F1212"/>
    <mergeCell ref="E1213:F1213"/>
    <mergeCell ref="B1204:F1204"/>
    <mergeCell ref="B1205:B1207"/>
    <mergeCell ref="D1205:F1205"/>
    <mergeCell ref="D1206:D1207"/>
    <mergeCell ref="E1206:F1206"/>
    <mergeCell ref="E1207:F1207"/>
    <mergeCell ref="B1198:F1198"/>
    <mergeCell ref="B1199:B1203"/>
    <mergeCell ref="D1199:F1199"/>
    <mergeCell ref="D1200:D1201"/>
    <mergeCell ref="E1200:F1200"/>
    <mergeCell ref="E1201:F1201"/>
    <mergeCell ref="D1202:F1202"/>
    <mergeCell ref="E1203:F1203"/>
    <mergeCell ref="E1220:F1220"/>
    <mergeCell ref="B1221:F1221"/>
    <mergeCell ref="B1222:B1226"/>
    <mergeCell ref="D1222:F1222"/>
    <mergeCell ref="E1223:F1223"/>
    <mergeCell ref="D1224:F1224"/>
    <mergeCell ref="D1225:D1226"/>
    <mergeCell ref="E1225:F1225"/>
    <mergeCell ref="E1226:F1226"/>
    <mergeCell ref="A1214:A1226"/>
    <mergeCell ref="B1214:F1214"/>
    <mergeCell ref="B1215:B1216"/>
    <mergeCell ref="D1215:F1215"/>
    <mergeCell ref="E1216:F1216"/>
    <mergeCell ref="B1217:F1217"/>
    <mergeCell ref="B1218:B1220"/>
    <mergeCell ref="D1218:F1218"/>
    <mergeCell ref="D1219:D1220"/>
    <mergeCell ref="E1219:F1219"/>
    <mergeCell ref="E1243:F1243"/>
    <mergeCell ref="E1244:F1244"/>
    <mergeCell ref="E1245:F1245"/>
    <mergeCell ref="E1246:F1246"/>
    <mergeCell ref="E1247:F1247"/>
    <mergeCell ref="A1248:F1248"/>
    <mergeCell ref="E1234:F1234"/>
    <mergeCell ref="E1235:F1235"/>
    <mergeCell ref="E1236:F1236"/>
    <mergeCell ref="E1237:F1237"/>
    <mergeCell ref="E1238:F1238"/>
    <mergeCell ref="A1239:D1247"/>
    <mergeCell ref="E1239:F1239"/>
    <mergeCell ref="E1240:F1240"/>
    <mergeCell ref="E1241:F1241"/>
    <mergeCell ref="E1242:F1242"/>
    <mergeCell ref="A1227:F1227"/>
    <mergeCell ref="A1228:A1238"/>
    <mergeCell ref="B1228:F1228"/>
    <mergeCell ref="B1229:B1238"/>
    <mergeCell ref="D1229:F1229"/>
    <mergeCell ref="D1230:D1238"/>
    <mergeCell ref="E1230:F1230"/>
    <mergeCell ref="E1231:F1231"/>
    <mergeCell ref="E1232:F1232"/>
    <mergeCell ref="E1233:F1233"/>
    <mergeCell ref="E1270:F1270"/>
    <mergeCell ref="A1261:D1270"/>
    <mergeCell ref="E1261:F1261"/>
    <mergeCell ref="E1262:F1262"/>
    <mergeCell ref="E1263:F1263"/>
    <mergeCell ref="E1264:F1264"/>
    <mergeCell ref="E1265:F1265"/>
    <mergeCell ref="E1266:F1266"/>
    <mergeCell ref="E1267:F1267"/>
    <mergeCell ref="E1268:F1268"/>
    <mergeCell ref="E1269:F1269"/>
    <mergeCell ref="E1255:F1255"/>
    <mergeCell ref="E1256:F1256"/>
    <mergeCell ref="E1257:F1257"/>
    <mergeCell ref="E1258:F1258"/>
    <mergeCell ref="E1259:F1259"/>
    <mergeCell ref="E1260:F1260"/>
    <mergeCell ref="A1249:A1260"/>
    <mergeCell ref="B1249:F1249"/>
    <mergeCell ref="B1250:B1251"/>
    <mergeCell ref="D1250:F1250"/>
    <mergeCell ref="E1251:F1251"/>
    <mergeCell ref="B1252:F1252"/>
    <mergeCell ref="B1253:B1260"/>
    <mergeCell ref="D1253:F1253"/>
    <mergeCell ref="D1254:D1260"/>
    <mergeCell ref="E1254:F1254"/>
  </mergeCells>
  <printOptions horizontalCentered="1"/>
  <pageMargins left="0.19685039370078741" right="0.19685039370078741" top="0.51181102362204722" bottom="0.39370078740157483" header="0.11811023622047245" footer="0.11811023622047245"/>
  <pageSetup paperSize="9" scale="65" firstPageNumber="206" orientation="portrait" useFirstPageNumber="1" r:id="rId1"/>
  <headerFooter>
    <oddHeader>&amp;CInformacja o przebiegu  wykonania budżetu Województwa Zachodniopomorskiego za I półrocze  2013  roku - załączniki  
____________________________________________________________________________________________________________</oddHeader>
    <oddFooter>&amp;C&amp;P</oddFooter>
  </headerFooter>
  <rowBreaks count="3" manualBreakCount="3">
    <brk id="867" max="16383" man="1"/>
    <brk id="1194" max="16383" man="1"/>
    <brk id="12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7"/>
  <sheetViews>
    <sheetView showGridLines="0" view="pageBreakPreview" zoomScale="130" zoomScaleNormal="115" zoomScaleSheetLayoutView="130" workbookViewId="0">
      <selection activeCell="C7" sqref="C7"/>
    </sheetView>
  </sheetViews>
  <sheetFormatPr defaultColWidth="6.7109375" defaultRowHeight="12.75" x14ac:dyDescent="0.2"/>
  <cols>
    <col min="1" max="1" width="5.7109375" style="224" customWidth="1"/>
    <col min="2" max="2" width="7.28515625" style="224" customWidth="1"/>
    <col min="3" max="3" width="61.28515625" style="224" customWidth="1"/>
    <col min="4" max="4" width="11.140625" style="224" customWidth="1"/>
    <col min="5" max="5" width="10.140625" style="224" customWidth="1"/>
    <col min="6" max="6" width="10.28515625" style="224" customWidth="1"/>
    <col min="7" max="7" width="9.85546875" style="224" customWidth="1"/>
    <col min="8" max="8" width="17.7109375" style="225" customWidth="1"/>
    <col min="9" max="11" width="5" style="224" customWidth="1"/>
    <col min="12" max="16384" width="6.7109375" style="224"/>
  </cols>
  <sheetData>
    <row r="1" spans="1:11" ht="24" customHeight="1" x14ac:dyDescent="0.25">
      <c r="D1" s="730" t="s">
        <v>435</v>
      </c>
      <c r="E1" s="730"/>
      <c r="F1" s="730"/>
      <c r="G1" s="730"/>
    </row>
    <row r="2" spans="1:11" x14ac:dyDescent="0.2">
      <c r="D2" s="731"/>
      <c r="E2" s="731"/>
      <c r="F2" s="731"/>
      <c r="G2" s="731"/>
    </row>
    <row r="3" spans="1:11" ht="21.95" customHeight="1" x14ac:dyDescent="0.45">
      <c r="A3" s="732" t="s">
        <v>436</v>
      </c>
      <c r="B3" s="732"/>
      <c r="C3" s="732"/>
      <c r="D3" s="732"/>
      <c r="E3" s="732"/>
      <c r="F3" s="732"/>
      <c r="G3" s="732"/>
      <c r="H3" s="226"/>
      <c r="I3" s="227"/>
      <c r="J3" s="227"/>
      <c r="K3" s="227"/>
    </row>
    <row r="4" spans="1:11" ht="21.95" customHeight="1" x14ac:dyDescent="0.45">
      <c r="A4" s="732" t="s">
        <v>437</v>
      </c>
      <c r="B4" s="732"/>
      <c r="C4" s="732"/>
      <c r="D4" s="732"/>
      <c r="E4" s="732"/>
      <c r="F4" s="732"/>
      <c r="G4" s="732"/>
      <c r="H4" s="226"/>
      <c r="I4" s="227"/>
      <c r="J4" s="227"/>
      <c r="K4" s="227"/>
    </row>
    <row r="5" spans="1:11" ht="21.95" customHeight="1" x14ac:dyDescent="0.25">
      <c r="A5" s="733" t="s">
        <v>438</v>
      </c>
      <c r="B5" s="733"/>
      <c r="C5" s="733"/>
      <c r="D5" s="733"/>
      <c r="E5" s="733"/>
      <c r="F5" s="733"/>
      <c r="G5" s="733"/>
      <c r="H5" s="226"/>
      <c r="I5" s="227"/>
      <c r="J5" s="227"/>
      <c r="K5" s="227"/>
    </row>
    <row r="6" spans="1:11" ht="21.95" customHeight="1" x14ac:dyDescent="0.25">
      <c r="A6" s="733" t="s">
        <v>439</v>
      </c>
      <c r="B6" s="733"/>
      <c r="C6" s="733"/>
      <c r="D6" s="733"/>
      <c r="E6" s="733"/>
      <c r="F6" s="733"/>
      <c r="G6" s="733"/>
      <c r="H6" s="226"/>
      <c r="I6" s="227"/>
      <c r="J6" s="227"/>
      <c r="K6" s="227"/>
    </row>
    <row r="7" spans="1:11" ht="25.5" customHeight="1" x14ac:dyDescent="0.2">
      <c r="A7" s="228"/>
      <c r="B7" s="228"/>
      <c r="C7" s="228"/>
      <c r="D7" s="228"/>
      <c r="E7" s="228"/>
      <c r="F7" s="228"/>
      <c r="G7" s="228" t="s">
        <v>4</v>
      </c>
      <c r="H7" s="229"/>
      <c r="I7" s="230"/>
      <c r="J7" s="230"/>
      <c r="K7" s="230"/>
    </row>
    <row r="8" spans="1:11" ht="12" customHeight="1" x14ac:dyDescent="0.2">
      <c r="A8" s="231"/>
      <c r="B8" s="231"/>
      <c r="C8" s="231"/>
      <c r="D8" s="232" t="s">
        <v>440</v>
      </c>
      <c r="E8" s="232" t="s">
        <v>440</v>
      </c>
      <c r="F8" s="232"/>
      <c r="G8" s="233" t="s">
        <v>441</v>
      </c>
      <c r="H8" s="234"/>
      <c r="I8" s="235"/>
      <c r="J8" s="235"/>
      <c r="K8" s="235"/>
    </row>
    <row r="9" spans="1:11" x14ac:dyDescent="0.2">
      <c r="A9" s="236" t="s">
        <v>442</v>
      </c>
      <c r="B9" s="236" t="s">
        <v>443</v>
      </c>
      <c r="C9" s="236" t="s">
        <v>6</v>
      </c>
      <c r="D9" s="236" t="s">
        <v>444</v>
      </c>
      <c r="E9" s="236" t="s">
        <v>445</v>
      </c>
      <c r="F9" s="236" t="s">
        <v>446</v>
      </c>
      <c r="G9" s="236" t="s">
        <v>447</v>
      </c>
      <c r="H9" s="234"/>
      <c r="I9" s="235"/>
      <c r="J9" s="235"/>
      <c r="K9" s="235"/>
    </row>
    <row r="10" spans="1:11" x14ac:dyDescent="0.2">
      <c r="A10" s="237"/>
      <c r="B10" s="237"/>
      <c r="C10" s="237"/>
      <c r="D10" s="237" t="s">
        <v>448</v>
      </c>
      <c r="E10" s="237" t="s">
        <v>449</v>
      </c>
      <c r="F10" s="237"/>
      <c r="G10" s="237" t="s">
        <v>450</v>
      </c>
      <c r="H10" s="234"/>
      <c r="I10" s="235"/>
      <c r="J10" s="235"/>
      <c r="K10" s="235"/>
    </row>
    <row r="11" spans="1:11" ht="12.75" customHeight="1" x14ac:dyDescent="0.2">
      <c r="A11" s="238">
        <v>1</v>
      </c>
      <c r="B11" s="238">
        <v>2</v>
      </c>
      <c r="C11" s="238">
        <v>3</v>
      </c>
      <c r="D11" s="238">
        <v>4</v>
      </c>
      <c r="E11" s="238">
        <v>5</v>
      </c>
      <c r="F11" s="238">
        <v>6</v>
      </c>
      <c r="G11" s="239" t="s">
        <v>451</v>
      </c>
      <c r="H11" s="234"/>
      <c r="I11" s="235"/>
      <c r="J11" s="235"/>
      <c r="K11" s="235"/>
    </row>
    <row r="12" spans="1:11" ht="18.95" customHeight="1" thickBot="1" x14ac:dyDescent="0.3">
      <c r="A12" s="725" t="s">
        <v>452</v>
      </c>
      <c r="B12" s="726"/>
      <c r="C12" s="727"/>
      <c r="D12" s="240"/>
      <c r="E12" s="240"/>
      <c r="F12" s="241"/>
      <c r="G12" s="242"/>
      <c r="H12" s="243"/>
      <c r="I12" s="244"/>
      <c r="J12" s="244"/>
      <c r="K12" s="244"/>
    </row>
    <row r="13" spans="1:11" ht="15" x14ac:dyDescent="0.25">
      <c r="A13" s="245"/>
      <c r="B13" s="246"/>
      <c r="C13" s="247" t="s">
        <v>453</v>
      </c>
      <c r="D13" s="248">
        <f>D22+D64</f>
        <v>0</v>
      </c>
      <c r="E13" s="248">
        <f>E22+E64</f>
        <v>0</v>
      </c>
      <c r="F13" s="249">
        <f>F22+F64</f>
        <v>163989.51</v>
      </c>
      <c r="G13" s="250">
        <v>0</v>
      </c>
      <c r="H13" s="243"/>
      <c r="I13" s="244"/>
      <c r="J13" s="244"/>
      <c r="K13" s="244"/>
    </row>
    <row r="14" spans="1:11" s="258" customFormat="1" x14ac:dyDescent="0.2">
      <c r="A14" s="251"/>
      <c r="B14" s="252"/>
      <c r="C14" s="253" t="s">
        <v>454</v>
      </c>
      <c r="D14" s="254">
        <f t="shared" ref="D14:E16" si="0">D23+D65</f>
        <v>1469212</v>
      </c>
      <c r="E14" s="254">
        <f t="shared" si="0"/>
        <v>1469212</v>
      </c>
      <c r="F14" s="254">
        <f>F23+F65-1</f>
        <v>833834</v>
      </c>
      <c r="G14" s="255">
        <f>F14/E14*100</f>
        <v>56.753824499119254</v>
      </c>
      <c r="H14" s="256">
        <f>+F14+F13</f>
        <v>997823.51</v>
      </c>
      <c r="I14" s="257"/>
      <c r="J14" s="257"/>
      <c r="K14" s="257"/>
    </row>
    <row r="15" spans="1:11" ht="15" x14ac:dyDescent="0.25">
      <c r="A15" s="259"/>
      <c r="B15" s="260"/>
      <c r="C15" s="253" t="s">
        <v>455</v>
      </c>
      <c r="D15" s="249">
        <f t="shared" si="0"/>
        <v>1469212</v>
      </c>
      <c r="E15" s="249">
        <f t="shared" si="0"/>
        <v>1469212</v>
      </c>
      <c r="F15" s="249">
        <f>F24+F66</f>
        <v>657542</v>
      </c>
      <c r="G15" s="255">
        <f>F15/E15*100</f>
        <v>44.754739275203306</v>
      </c>
      <c r="H15" s="243"/>
      <c r="I15" s="261"/>
      <c r="J15" s="261"/>
      <c r="K15" s="261"/>
    </row>
    <row r="16" spans="1:11" x14ac:dyDescent="0.2">
      <c r="A16" s="259"/>
      <c r="B16" s="260"/>
      <c r="C16" s="262" t="s">
        <v>456</v>
      </c>
      <c r="D16" s="263">
        <f t="shared" si="0"/>
        <v>0</v>
      </c>
      <c r="E16" s="263">
        <f t="shared" si="0"/>
        <v>0</v>
      </c>
      <c r="F16" s="263">
        <f>F25+F67</f>
        <v>0</v>
      </c>
      <c r="G16" s="263">
        <v>0</v>
      </c>
      <c r="H16" s="243"/>
      <c r="I16" s="261"/>
      <c r="J16" s="261"/>
      <c r="K16" s="261"/>
    </row>
    <row r="17" spans="1:11" ht="13.5" customHeight="1" x14ac:dyDescent="0.25">
      <c r="A17" s="259"/>
      <c r="B17" s="260"/>
      <c r="C17" s="264" t="s">
        <v>457</v>
      </c>
      <c r="D17" s="265">
        <f>D26+D70</f>
        <v>0</v>
      </c>
      <c r="E17" s="265">
        <f>E26+E70</f>
        <v>0</v>
      </c>
      <c r="F17" s="266">
        <f>F26+F68</f>
        <v>163990</v>
      </c>
      <c r="G17" s="267">
        <v>0</v>
      </c>
      <c r="H17" s="243"/>
      <c r="I17" s="261"/>
      <c r="J17" s="261"/>
      <c r="K17" s="261"/>
    </row>
    <row r="18" spans="1:11" x14ac:dyDescent="0.2">
      <c r="A18" s="259"/>
      <c r="B18" s="260"/>
      <c r="C18" s="268" t="s">
        <v>458</v>
      </c>
      <c r="D18" s="269">
        <f>D27+D69</f>
        <v>0</v>
      </c>
      <c r="E18" s="269">
        <f>E27+E69</f>
        <v>0</v>
      </c>
      <c r="F18" s="249">
        <f>+F27+F69</f>
        <v>340280.83999999997</v>
      </c>
      <c r="G18" s="270">
        <v>0</v>
      </c>
      <c r="H18" s="243">
        <f>+F18+F15</f>
        <v>997822.84</v>
      </c>
      <c r="I18" s="261"/>
      <c r="J18" s="261"/>
      <c r="K18" s="261"/>
    </row>
    <row r="19" spans="1:11" s="277" customFormat="1" ht="14.25" customHeight="1" x14ac:dyDescent="0.2">
      <c r="A19" s="271"/>
      <c r="B19" s="272"/>
      <c r="C19" s="273" t="s">
        <v>212</v>
      </c>
      <c r="D19" s="274"/>
      <c r="E19" s="274"/>
      <c r="F19" s="275"/>
      <c r="G19" s="276"/>
      <c r="H19" s="243"/>
      <c r="I19" s="261"/>
      <c r="J19" s="261"/>
      <c r="K19" s="261"/>
    </row>
    <row r="20" spans="1:11" ht="5.25" customHeight="1" x14ac:dyDescent="0.2">
      <c r="A20" s="260"/>
      <c r="B20" s="260"/>
      <c r="C20" s="278"/>
      <c r="D20" s="279"/>
      <c r="E20" s="279"/>
      <c r="F20" s="280"/>
      <c r="G20" s="281"/>
      <c r="H20" s="243"/>
      <c r="I20" s="261"/>
      <c r="J20" s="261"/>
      <c r="K20" s="261"/>
    </row>
    <row r="21" spans="1:11" s="258" customFormat="1" ht="15.75" thickBot="1" x14ac:dyDescent="0.3">
      <c r="A21" s="282">
        <v>801</v>
      </c>
      <c r="B21" s="282"/>
      <c r="C21" s="283" t="s">
        <v>459</v>
      </c>
      <c r="D21" s="284"/>
      <c r="E21" s="284"/>
      <c r="F21" s="285"/>
      <c r="G21" s="286"/>
      <c r="H21" s="256"/>
      <c r="I21" s="257"/>
      <c r="J21" s="257"/>
      <c r="K21" s="257"/>
    </row>
    <row r="22" spans="1:11" s="292" customFormat="1" ht="15" thickTop="1" x14ac:dyDescent="0.2">
      <c r="A22" s="287"/>
      <c r="B22" s="287"/>
      <c r="C22" s="288" t="s">
        <v>453</v>
      </c>
      <c r="D22" s="289">
        <f t="shared" ref="D22:F25" si="1">D31+D39+D47+D55</f>
        <v>0</v>
      </c>
      <c r="E22" s="289">
        <f t="shared" si="1"/>
        <v>0</v>
      </c>
      <c r="F22" s="254">
        <f t="shared" si="1"/>
        <v>156984.64000000001</v>
      </c>
      <c r="G22" s="289">
        <v>0</v>
      </c>
      <c r="H22" s="290"/>
      <c r="I22" s="291"/>
      <c r="J22" s="291"/>
      <c r="K22" s="291"/>
    </row>
    <row r="23" spans="1:11" s="297" customFormat="1" x14ac:dyDescent="0.2">
      <c r="A23" s="293"/>
      <c r="B23" s="293"/>
      <c r="C23" s="253" t="s">
        <v>454</v>
      </c>
      <c r="D23" s="294">
        <f t="shared" si="1"/>
        <v>995794</v>
      </c>
      <c r="E23" s="294">
        <f t="shared" si="1"/>
        <v>995794</v>
      </c>
      <c r="F23" s="294">
        <f t="shared" si="1"/>
        <v>618909</v>
      </c>
      <c r="G23" s="255">
        <f>F23/E23*100</f>
        <v>62.152312626908781</v>
      </c>
      <c r="H23" s="295"/>
      <c r="I23" s="296"/>
      <c r="J23" s="296"/>
      <c r="K23" s="296"/>
    </row>
    <row r="24" spans="1:11" s="297" customFormat="1" ht="15" x14ac:dyDescent="0.25">
      <c r="A24" s="293"/>
      <c r="B24" s="293"/>
      <c r="C24" s="253" t="s">
        <v>455</v>
      </c>
      <c r="D24" s="253">
        <f t="shared" si="1"/>
        <v>995794</v>
      </c>
      <c r="E24" s="253">
        <f t="shared" si="1"/>
        <v>995794</v>
      </c>
      <c r="F24" s="253">
        <f t="shared" si="1"/>
        <v>468046</v>
      </c>
      <c r="G24" s="255">
        <f>F24/E24*100</f>
        <v>47.002291638632087</v>
      </c>
      <c r="H24" s="295"/>
      <c r="I24" s="296"/>
      <c r="J24" s="296"/>
      <c r="K24" s="296"/>
    </row>
    <row r="25" spans="1:11" s="297" customFormat="1" ht="12" x14ac:dyDescent="0.2">
      <c r="A25" s="293"/>
      <c r="B25" s="293"/>
      <c r="C25" s="262" t="s">
        <v>456</v>
      </c>
      <c r="D25" s="298">
        <f t="shared" si="1"/>
        <v>0</v>
      </c>
      <c r="E25" s="298">
        <f t="shared" si="1"/>
        <v>0</v>
      </c>
      <c r="F25" s="298">
        <f t="shared" si="1"/>
        <v>0</v>
      </c>
      <c r="G25" s="298">
        <v>0</v>
      </c>
      <c r="H25" s="295"/>
      <c r="I25" s="296"/>
      <c r="J25" s="296"/>
      <c r="K25" s="296"/>
    </row>
    <row r="26" spans="1:11" s="297" customFormat="1" ht="12.75" customHeight="1" x14ac:dyDescent="0.25">
      <c r="A26" s="293"/>
      <c r="B26" s="293"/>
      <c r="C26" s="264" t="s">
        <v>457</v>
      </c>
      <c r="D26" s="267">
        <f>D36+D44+D51+D59</f>
        <v>0</v>
      </c>
      <c r="E26" s="267">
        <f>E36+E44+E51+E59</f>
        <v>0</v>
      </c>
      <c r="F26" s="266">
        <f>+F51+F59</f>
        <v>156985</v>
      </c>
      <c r="G26" s="267">
        <v>0</v>
      </c>
      <c r="H26" s="295"/>
      <c r="I26" s="296"/>
      <c r="J26" s="296"/>
      <c r="K26" s="296"/>
    </row>
    <row r="27" spans="1:11" s="304" customFormat="1" x14ac:dyDescent="0.2">
      <c r="A27" s="299"/>
      <c r="B27" s="299"/>
      <c r="C27" s="268" t="s">
        <v>458</v>
      </c>
      <c r="D27" s="300">
        <f>D35+D43+D52+D60</f>
        <v>0</v>
      </c>
      <c r="E27" s="300">
        <f>E35+E43+E52+E60</f>
        <v>0</v>
      </c>
      <c r="F27" s="254">
        <f>+F35+F43+F52+F60</f>
        <v>318587.83999999997</v>
      </c>
      <c r="G27" s="301">
        <v>0</v>
      </c>
      <c r="H27" s="302">
        <f>+F24+F27</f>
        <v>786633.84</v>
      </c>
      <c r="I27" s="303"/>
      <c r="J27" s="303"/>
      <c r="K27" s="303"/>
    </row>
    <row r="28" spans="1:11" s="297" customFormat="1" ht="15" customHeight="1" x14ac:dyDescent="0.2">
      <c r="A28" s="293"/>
      <c r="B28" s="293"/>
      <c r="C28" s="278" t="s">
        <v>460</v>
      </c>
      <c r="D28" s="279"/>
      <c r="E28" s="279"/>
      <c r="F28" s="279"/>
      <c r="G28" s="279"/>
      <c r="H28" s="295"/>
      <c r="I28" s="296"/>
      <c r="J28" s="296"/>
      <c r="K28" s="296"/>
    </row>
    <row r="29" spans="1:11" s="297" customFormat="1" ht="7.5" customHeight="1" x14ac:dyDescent="0.2">
      <c r="A29" s="293"/>
      <c r="B29" s="293"/>
      <c r="C29" s="305"/>
      <c r="D29" s="279"/>
      <c r="E29" s="279"/>
      <c r="F29" s="279"/>
      <c r="G29" s="279"/>
      <c r="H29" s="295"/>
      <c r="I29" s="296"/>
      <c r="J29" s="296"/>
      <c r="K29" s="296"/>
    </row>
    <row r="30" spans="1:11" s="258" customFormat="1" ht="15.75" customHeight="1" thickBot="1" x14ac:dyDescent="0.25">
      <c r="A30" s="306"/>
      <c r="B30" s="307">
        <v>80130</v>
      </c>
      <c r="C30" s="308" t="s">
        <v>461</v>
      </c>
      <c r="D30" s="309"/>
      <c r="E30" s="309"/>
      <c r="F30" s="310"/>
      <c r="G30" s="311"/>
      <c r="H30" s="312"/>
      <c r="I30" s="257"/>
      <c r="J30" s="257"/>
      <c r="K30" s="257"/>
    </row>
    <row r="31" spans="1:11" s="277" customFormat="1" x14ac:dyDescent="0.2">
      <c r="A31" s="313"/>
      <c r="B31" s="313"/>
      <c r="C31" s="247" t="s">
        <v>453</v>
      </c>
      <c r="D31" s="314">
        <v>0</v>
      </c>
      <c r="E31" s="314">
        <v>0</v>
      </c>
      <c r="F31" s="254">
        <v>0</v>
      </c>
      <c r="G31" s="315">
        <v>0</v>
      </c>
      <c r="H31" s="316"/>
      <c r="I31" s="317"/>
      <c r="J31" s="317"/>
      <c r="K31" s="317"/>
    </row>
    <row r="32" spans="1:11" s="297" customFormat="1" x14ac:dyDescent="0.2">
      <c r="A32" s="293"/>
      <c r="B32" s="293"/>
      <c r="C32" s="253" t="s">
        <v>462</v>
      </c>
      <c r="D32" s="254">
        <v>328474</v>
      </c>
      <c r="E32" s="254">
        <v>328474</v>
      </c>
      <c r="F32" s="254">
        <v>165820</v>
      </c>
      <c r="G32" s="318">
        <f>F32/E32*100</f>
        <v>50.481925510086036</v>
      </c>
      <c r="H32" s="295"/>
      <c r="I32" s="296"/>
      <c r="J32" s="296"/>
      <c r="K32" s="296"/>
    </row>
    <row r="33" spans="1:11" s="297" customFormat="1" x14ac:dyDescent="0.2">
      <c r="A33" s="293"/>
      <c r="B33" s="293"/>
      <c r="C33" s="253" t="s">
        <v>463</v>
      </c>
      <c r="D33" s="254">
        <v>328474</v>
      </c>
      <c r="E33" s="254">
        <v>328474</v>
      </c>
      <c r="F33" s="319">
        <v>100956</v>
      </c>
      <c r="G33" s="318">
        <f>F33/E33*100</f>
        <v>30.734852682404085</v>
      </c>
      <c r="H33" s="295"/>
      <c r="I33" s="296"/>
      <c r="J33" s="296"/>
      <c r="K33" s="296"/>
    </row>
    <row r="34" spans="1:11" s="323" customFormat="1" ht="12" x14ac:dyDescent="0.2">
      <c r="A34" s="320"/>
      <c r="B34" s="320"/>
      <c r="C34" s="262" t="s">
        <v>464</v>
      </c>
      <c r="D34" s="298">
        <v>0</v>
      </c>
      <c r="E34" s="298">
        <v>0</v>
      </c>
      <c r="F34" s="298">
        <v>0</v>
      </c>
      <c r="G34" s="298">
        <v>0</v>
      </c>
      <c r="H34" s="321"/>
      <c r="I34" s="322"/>
      <c r="J34" s="322"/>
      <c r="K34" s="322"/>
    </row>
    <row r="35" spans="1:11" s="328" customFormat="1" x14ac:dyDescent="0.2">
      <c r="A35" s="324"/>
      <c r="B35" s="324"/>
      <c r="C35" s="268" t="s">
        <v>458</v>
      </c>
      <c r="D35" s="325">
        <f>D32-D33</f>
        <v>0</v>
      </c>
      <c r="E35" s="326">
        <f>E32-E33</f>
        <v>0</v>
      </c>
      <c r="F35" s="254">
        <f>53381.4+11481.98</f>
        <v>64863.380000000005</v>
      </c>
      <c r="G35" s="326">
        <v>0</v>
      </c>
      <c r="H35" s="302">
        <f>+F33+F35</f>
        <v>165819.38</v>
      </c>
      <c r="I35" s="327"/>
      <c r="J35" s="327"/>
      <c r="K35" s="327"/>
    </row>
    <row r="36" spans="1:11" s="323" customFormat="1" ht="12" x14ac:dyDescent="0.2">
      <c r="A36" s="320"/>
      <c r="B36" s="320"/>
      <c r="C36" s="329"/>
      <c r="D36" s="298">
        <v>0</v>
      </c>
      <c r="E36" s="298">
        <v>0</v>
      </c>
      <c r="F36" s="298">
        <v>0</v>
      </c>
      <c r="G36" s="298">
        <v>0</v>
      </c>
      <c r="H36" s="321"/>
      <c r="I36" s="322"/>
      <c r="J36" s="322"/>
      <c r="K36" s="322"/>
    </row>
    <row r="37" spans="1:11" s="323" customFormat="1" ht="7.5" customHeight="1" x14ac:dyDescent="0.2">
      <c r="A37" s="320"/>
      <c r="B37" s="320"/>
      <c r="C37" s="330"/>
      <c r="D37" s="331"/>
      <c r="E37" s="331"/>
      <c r="F37" s="332"/>
      <c r="G37" s="333"/>
      <c r="H37" s="321"/>
      <c r="I37" s="322"/>
      <c r="J37" s="322"/>
      <c r="K37" s="322"/>
    </row>
    <row r="38" spans="1:11" ht="17.25" customHeight="1" thickBot="1" x14ac:dyDescent="0.25">
      <c r="A38" s="334"/>
      <c r="B38" s="335">
        <v>80141</v>
      </c>
      <c r="C38" s="336" t="s">
        <v>465</v>
      </c>
      <c r="D38" s="309"/>
      <c r="E38" s="309"/>
      <c r="F38" s="310"/>
      <c r="G38" s="311"/>
      <c r="H38" s="243"/>
      <c r="I38" s="261"/>
      <c r="J38" s="261"/>
      <c r="K38" s="261"/>
    </row>
    <row r="39" spans="1:11" s="277" customFormat="1" hidden="1" x14ac:dyDescent="0.2">
      <c r="A39" s="337"/>
      <c r="B39" s="337"/>
      <c r="C39" s="247" t="s">
        <v>466</v>
      </c>
      <c r="D39" s="338">
        <v>0</v>
      </c>
      <c r="E39" s="338">
        <v>0</v>
      </c>
      <c r="F39" s="254">
        <v>0</v>
      </c>
      <c r="G39" s="315">
        <v>0</v>
      </c>
      <c r="H39" s="316"/>
      <c r="I39" s="317"/>
      <c r="J39" s="317"/>
      <c r="K39" s="317"/>
    </row>
    <row r="40" spans="1:11" s="297" customFormat="1" x14ac:dyDescent="0.2">
      <c r="A40" s="293"/>
      <c r="B40" s="293"/>
      <c r="C40" s="253" t="s">
        <v>467</v>
      </c>
      <c r="D40" s="254">
        <v>30680</v>
      </c>
      <c r="E40" s="254">
        <v>30680</v>
      </c>
      <c r="F40" s="254">
        <v>8413</v>
      </c>
      <c r="G40" s="318">
        <f>F40/E40*100</f>
        <v>27.421773142112126</v>
      </c>
      <c r="H40" s="295"/>
      <c r="I40" s="296"/>
      <c r="J40" s="296"/>
      <c r="K40" s="296"/>
    </row>
    <row r="41" spans="1:11" s="297" customFormat="1" x14ac:dyDescent="0.2">
      <c r="A41" s="293"/>
      <c r="B41" s="293"/>
      <c r="C41" s="253" t="s">
        <v>463</v>
      </c>
      <c r="D41" s="254">
        <v>30680</v>
      </c>
      <c r="E41" s="254">
        <v>30680</v>
      </c>
      <c r="F41" s="319">
        <v>2564</v>
      </c>
      <c r="G41" s="318">
        <f>F41/E41*100</f>
        <v>8.3572359843546291</v>
      </c>
      <c r="H41" s="295"/>
      <c r="I41" s="296"/>
      <c r="J41" s="296"/>
      <c r="K41" s="296"/>
    </row>
    <row r="42" spans="1:11" s="323" customFormat="1" ht="12" x14ac:dyDescent="0.2">
      <c r="A42" s="320"/>
      <c r="B42" s="320"/>
      <c r="C42" s="262" t="s">
        <v>464</v>
      </c>
      <c r="D42" s="298">
        <v>0</v>
      </c>
      <c r="E42" s="298">
        <v>0</v>
      </c>
      <c r="F42" s="298">
        <v>0</v>
      </c>
      <c r="G42" s="298">
        <v>0</v>
      </c>
      <c r="H42" s="321"/>
      <c r="I42" s="322"/>
      <c r="J42" s="322"/>
      <c r="K42" s="322"/>
    </row>
    <row r="43" spans="1:11" s="328" customFormat="1" x14ac:dyDescent="0.2">
      <c r="A43" s="324"/>
      <c r="B43" s="324"/>
      <c r="C43" s="268" t="s">
        <v>458</v>
      </c>
      <c r="D43" s="339">
        <f>D40-D41</f>
        <v>0</v>
      </c>
      <c r="E43" s="339">
        <f>E40-E41</f>
        <v>0</v>
      </c>
      <c r="F43" s="254">
        <v>16590</v>
      </c>
      <c r="G43" s="339">
        <v>0</v>
      </c>
      <c r="H43" s="302">
        <f>+F41+F43</f>
        <v>19154</v>
      </c>
      <c r="I43" s="327"/>
      <c r="J43" s="327"/>
      <c r="K43" s="327"/>
    </row>
    <row r="44" spans="1:11" s="323" customFormat="1" ht="15" x14ac:dyDescent="0.25">
      <c r="A44" s="320"/>
      <c r="B44" s="320"/>
      <c r="C44" s="329"/>
      <c r="D44" s="267">
        <v>0</v>
      </c>
      <c r="E44" s="267">
        <v>0</v>
      </c>
      <c r="F44" s="267">
        <v>0</v>
      </c>
      <c r="G44" s="267">
        <v>0</v>
      </c>
      <c r="H44" s="321"/>
      <c r="I44" s="322"/>
      <c r="J44" s="322"/>
      <c r="K44" s="322"/>
    </row>
    <row r="45" spans="1:11" s="323" customFormat="1" ht="8.25" customHeight="1" x14ac:dyDescent="0.2">
      <c r="A45" s="320"/>
      <c r="B45" s="320"/>
      <c r="C45" s="330"/>
      <c r="D45" s="340"/>
      <c r="E45" s="340"/>
      <c r="F45" s="341"/>
      <c r="G45" s="333"/>
      <c r="H45" s="321"/>
      <c r="I45" s="322"/>
      <c r="J45" s="322"/>
      <c r="K45" s="322"/>
    </row>
    <row r="46" spans="1:11" ht="13.5" thickBot="1" x14ac:dyDescent="0.25">
      <c r="A46" s="342"/>
      <c r="B46" s="335">
        <v>80146</v>
      </c>
      <c r="C46" s="336" t="s">
        <v>468</v>
      </c>
      <c r="D46" s="309"/>
      <c r="E46" s="309"/>
      <c r="F46" s="310"/>
      <c r="G46" s="311"/>
      <c r="H46" s="243"/>
      <c r="I46" s="261"/>
      <c r="J46" s="261"/>
      <c r="K46" s="261"/>
    </row>
    <row r="47" spans="1:11" s="292" customFormat="1" x14ac:dyDescent="0.2">
      <c r="A47" s="343"/>
      <c r="B47" s="343"/>
      <c r="C47" s="288" t="s">
        <v>453</v>
      </c>
      <c r="D47" s="314">
        <v>0</v>
      </c>
      <c r="E47" s="314">
        <v>0</v>
      </c>
      <c r="F47" s="254">
        <v>131320.85</v>
      </c>
      <c r="G47" s="315">
        <v>0</v>
      </c>
      <c r="H47" s="290"/>
      <c r="I47" s="291"/>
      <c r="J47" s="291"/>
      <c r="K47" s="291"/>
    </row>
    <row r="48" spans="1:11" s="297" customFormat="1" x14ac:dyDescent="0.2">
      <c r="A48" s="293"/>
      <c r="B48" s="293"/>
      <c r="C48" s="253" t="s">
        <v>467</v>
      </c>
      <c r="D48" s="254">
        <v>578840</v>
      </c>
      <c r="E48" s="254">
        <v>578840</v>
      </c>
      <c r="F48" s="254">
        <v>391506</v>
      </c>
      <c r="G48" s="344">
        <f>F48/E48*100</f>
        <v>67.636307096952535</v>
      </c>
      <c r="H48" s="295"/>
      <c r="I48" s="296"/>
      <c r="J48" s="296"/>
      <c r="K48" s="296"/>
    </row>
    <row r="49" spans="1:11" s="347" customFormat="1" ht="15" x14ac:dyDescent="0.25">
      <c r="A49" s="293"/>
      <c r="B49" s="293"/>
      <c r="C49" s="253" t="s">
        <v>455</v>
      </c>
      <c r="D49" s="254">
        <v>578840</v>
      </c>
      <c r="E49" s="254">
        <v>578840</v>
      </c>
      <c r="F49" s="319">
        <v>328451</v>
      </c>
      <c r="G49" s="344">
        <f>F49/E49*100</f>
        <v>56.742968696012717</v>
      </c>
      <c r="H49" s="345"/>
      <c r="I49" s="346"/>
      <c r="J49" s="346"/>
      <c r="K49" s="346"/>
    </row>
    <row r="50" spans="1:11" s="347" customFormat="1" ht="12" x14ac:dyDescent="0.2">
      <c r="A50" s="293"/>
      <c r="B50" s="293"/>
      <c r="C50" s="262" t="s">
        <v>456</v>
      </c>
      <c r="D50" s="298">
        <v>0</v>
      </c>
      <c r="E50" s="298">
        <v>0</v>
      </c>
      <c r="F50" s="298">
        <v>0</v>
      </c>
      <c r="G50" s="298">
        <v>0</v>
      </c>
      <c r="H50" s="345"/>
      <c r="I50" s="346"/>
      <c r="J50" s="346"/>
      <c r="K50" s="346"/>
    </row>
    <row r="51" spans="1:11" s="323" customFormat="1" ht="11.25" customHeight="1" x14ac:dyDescent="0.25">
      <c r="A51" s="320"/>
      <c r="B51" s="320"/>
      <c r="C51" s="264" t="s">
        <v>457</v>
      </c>
      <c r="D51" s="267">
        <v>0</v>
      </c>
      <c r="E51" s="267">
        <v>0</v>
      </c>
      <c r="F51" s="348">
        <v>131321</v>
      </c>
      <c r="G51" s="267">
        <v>0</v>
      </c>
      <c r="H51" s="321"/>
      <c r="I51" s="322"/>
      <c r="J51" s="322"/>
      <c r="K51" s="322"/>
    </row>
    <row r="52" spans="1:11" s="328" customFormat="1" x14ac:dyDescent="0.2">
      <c r="A52" s="324"/>
      <c r="B52" s="324"/>
      <c r="C52" s="268" t="s">
        <v>458</v>
      </c>
      <c r="D52" s="339">
        <v>0</v>
      </c>
      <c r="E52" s="339">
        <v>0</v>
      </c>
      <c r="F52" s="254">
        <f>58029.95+145781.21</f>
        <v>203811.15999999997</v>
      </c>
      <c r="G52" s="349">
        <v>0</v>
      </c>
      <c r="H52" s="302">
        <f>+F49+F52</f>
        <v>532262.15999999992</v>
      </c>
      <c r="I52" s="327"/>
      <c r="J52" s="327"/>
      <c r="K52" s="327"/>
    </row>
    <row r="53" spans="1:11" s="323" customFormat="1" ht="9.75" customHeight="1" x14ac:dyDescent="0.25">
      <c r="A53" s="320"/>
      <c r="B53" s="320"/>
      <c r="C53" s="350"/>
      <c r="D53" s="351"/>
      <c r="E53" s="351"/>
      <c r="F53" s="352"/>
      <c r="G53" s="351"/>
      <c r="H53" s="321"/>
      <c r="I53" s="322"/>
      <c r="J53" s="322"/>
      <c r="K53" s="322"/>
    </row>
    <row r="54" spans="1:11" ht="15" customHeight="1" thickBot="1" x14ac:dyDescent="0.25">
      <c r="A54" s="342"/>
      <c r="B54" s="335">
        <v>80147</v>
      </c>
      <c r="C54" s="336" t="s">
        <v>469</v>
      </c>
      <c r="D54" s="309"/>
      <c r="E54" s="309"/>
      <c r="F54" s="310"/>
      <c r="G54" s="311"/>
      <c r="H54" s="243"/>
      <c r="I54" s="261"/>
      <c r="J54" s="261"/>
      <c r="K54" s="261"/>
    </row>
    <row r="55" spans="1:11" s="292" customFormat="1" x14ac:dyDescent="0.2">
      <c r="A55" s="343"/>
      <c r="B55" s="343"/>
      <c r="C55" s="288" t="s">
        <v>453</v>
      </c>
      <c r="D55" s="338">
        <v>0</v>
      </c>
      <c r="E55" s="338">
        <v>0</v>
      </c>
      <c r="F55" s="254">
        <f>25663.79</f>
        <v>25663.79</v>
      </c>
      <c r="G55" s="315">
        <v>0</v>
      </c>
      <c r="H55" s="290"/>
      <c r="I55" s="291"/>
      <c r="J55" s="291"/>
      <c r="K55" s="291"/>
    </row>
    <row r="56" spans="1:11" s="297" customFormat="1" x14ac:dyDescent="0.2">
      <c r="A56" s="293"/>
      <c r="B56" s="293"/>
      <c r="C56" s="253" t="s">
        <v>467</v>
      </c>
      <c r="D56" s="254">
        <v>57800</v>
      </c>
      <c r="E56" s="254">
        <v>57800</v>
      </c>
      <c r="F56" s="254">
        <v>53170</v>
      </c>
      <c r="G56" s="344">
        <f>F56/E56*100</f>
        <v>91.98961937716264</v>
      </c>
      <c r="H56" s="295"/>
      <c r="I56" s="296"/>
      <c r="J56" s="296"/>
      <c r="K56" s="296"/>
    </row>
    <row r="57" spans="1:11" s="297" customFormat="1" ht="15" x14ac:dyDescent="0.25">
      <c r="A57" s="293"/>
      <c r="B57" s="293"/>
      <c r="C57" s="253" t="s">
        <v>455</v>
      </c>
      <c r="D57" s="254">
        <v>57800</v>
      </c>
      <c r="E57" s="254">
        <v>57800</v>
      </c>
      <c r="F57" s="319">
        <v>36075</v>
      </c>
      <c r="G57" s="344">
        <f>F57/E57*100</f>
        <v>62.413494809688586</v>
      </c>
      <c r="H57" s="295"/>
      <c r="I57" s="296"/>
      <c r="J57" s="296"/>
      <c r="K57" s="296"/>
    </row>
    <row r="58" spans="1:11" s="297" customFormat="1" ht="12" x14ac:dyDescent="0.2">
      <c r="A58" s="293"/>
      <c r="B58" s="293"/>
      <c r="C58" s="262" t="s">
        <v>456</v>
      </c>
      <c r="D58" s="298">
        <v>0</v>
      </c>
      <c r="E58" s="298">
        <v>0</v>
      </c>
      <c r="F58" s="298">
        <v>0</v>
      </c>
      <c r="G58" s="298">
        <v>0</v>
      </c>
      <c r="H58" s="295"/>
      <c r="I58" s="296"/>
      <c r="J58" s="296"/>
      <c r="K58" s="296"/>
    </row>
    <row r="59" spans="1:11" s="355" customFormat="1" ht="12" customHeight="1" x14ac:dyDescent="0.25">
      <c r="A59" s="320"/>
      <c r="B59" s="320"/>
      <c r="C59" s="264" t="s">
        <v>457</v>
      </c>
      <c r="D59" s="267">
        <v>0</v>
      </c>
      <c r="E59" s="267">
        <v>0</v>
      </c>
      <c r="F59" s="348">
        <v>25664</v>
      </c>
      <c r="G59" s="267">
        <v>0</v>
      </c>
      <c r="H59" s="353"/>
      <c r="I59" s="354"/>
      <c r="J59" s="354"/>
      <c r="K59" s="354"/>
    </row>
    <row r="60" spans="1:11" s="304" customFormat="1" ht="16.5" customHeight="1" x14ac:dyDescent="0.2">
      <c r="A60" s="299"/>
      <c r="B60" s="299"/>
      <c r="C60" s="268" t="s">
        <v>458</v>
      </c>
      <c r="D60" s="339">
        <v>0</v>
      </c>
      <c r="E60" s="339"/>
      <c r="F60" s="254">
        <f>33323.3</f>
        <v>33323.300000000003</v>
      </c>
      <c r="G60" s="349">
        <v>0</v>
      </c>
      <c r="H60" s="302">
        <f>+F57+F60</f>
        <v>69398.3</v>
      </c>
      <c r="I60" s="303"/>
      <c r="J60" s="303"/>
      <c r="K60" s="303"/>
    </row>
    <row r="61" spans="1:11" ht="7.5" customHeight="1" x14ac:dyDescent="0.2">
      <c r="A61" s="260"/>
      <c r="B61" s="260"/>
      <c r="C61" s="356"/>
      <c r="D61" s="357"/>
      <c r="E61" s="357"/>
      <c r="F61" s="358"/>
      <c r="G61" s="359"/>
      <c r="H61" s="360"/>
      <c r="I61" s="361"/>
      <c r="J61" s="361"/>
      <c r="K61" s="361"/>
    </row>
    <row r="62" spans="1:11" s="258" customFormat="1" ht="18" customHeight="1" thickBot="1" x14ac:dyDescent="0.3">
      <c r="A62" s="282">
        <v>854</v>
      </c>
      <c r="B62" s="285"/>
      <c r="C62" s="362" t="s">
        <v>470</v>
      </c>
      <c r="D62" s="363"/>
      <c r="E62" s="363"/>
      <c r="F62" s="364"/>
      <c r="G62" s="286"/>
      <c r="H62" s="295"/>
      <c r="I62" s="257"/>
      <c r="J62" s="257"/>
      <c r="K62" s="257"/>
    </row>
    <row r="63" spans="1:11" s="258" customFormat="1" ht="18.95" customHeight="1" thickTop="1" thickBot="1" x14ac:dyDescent="0.25">
      <c r="A63" s="306"/>
      <c r="B63" s="307">
        <v>85410</v>
      </c>
      <c r="C63" s="365" t="s">
        <v>471</v>
      </c>
      <c r="D63" s="366"/>
      <c r="E63" s="366"/>
      <c r="F63" s="367"/>
      <c r="G63" s="368"/>
      <c r="H63" s="369"/>
      <c r="I63" s="370"/>
      <c r="J63" s="370"/>
      <c r="K63" s="370"/>
    </row>
    <row r="64" spans="1:11" s="292" customFormat="1" x14ac:dyDescent="0.2">
      <c r="A64" s="343"/>
      <c r="B64" s="343"/>
      <c r="C64" s="288" t="s">
        <v>453</v>
      </c>
      <c r="D64" s="338">
        <v>0</v>
      </c>
      <c r="E64" s="338">
        <v>0</v>
      </c>
      <c r="F64" s="254">
        <f>6747.07+257.8</f>
        <v>7004.87</v>
      </c>
      <c r="G64" s="315">
        <v>0</v>
      </c>
      <c r="H64" s="371"/>
      <c r="I64" s="372"/>
      <c r="J64" s="372"/>
      <c r="K64" s="372"/>
    </row>
    <row r="65" spans="1:11" s="374" customFormat="1" x14ac:dyDescent="0.2">
      <c r="A65" s="293"/>
      <c r="B65" s="293"/>
      <c r="C65" s="253" t="s">
        <v>454</v>
      </c>
      <c r="D65" s="253">
        <v>473418</v>
      </c>
      <c r="E65" s="253">
        <v>473418</v>
      </c>
      <c r="F65" s="253">
        <v>214926</v>
      </c>
      <c r="G65" s="344">
        <f>F65/E65*100</f>
        <v>45.398780781465852</v>
      </c>
      <c r="H65" s="295"/>
      <c r="I65" s="373"/>
      <c r="J65" s="373"/>
      <c r="K65" s="373"/>
    </row>
    <row r="66" spans="1:11" s="374" customFormat="1" x14ac:dyDescent="0.2">
      <c r="A66" s="293"/>
      <c r="B66" s="293"/>
      <c r="C66" s="253" t="s">
        <v>472</v>
      </c>
      <c r="D66" s="253">
        <v>473418</v>
      </c>
      <c r="E66" s="253">
        <v>473418</v>
      </c>
      <c r="F66" s="253">
        <v>189496</v>
      </c>
      <c r="G66" s="375">
        <f>F66/E66*100</f>
        <v>40.027206401108536</v>
      </c>
      <c r="H66" s="295"/>
      <c r="I66" s="373"/>
      <c r="J66" s="373"/>
      <c r="K66" s="373"/>
    </row>
    <row r="67" spans="1:11" s="374" customFormat="1" ht="12" x14ac:dyDescent="0.2">
      <c r="A67" s="293"/>
      <c r="B67" s="293"/>
      <c r="C67" s="262" t="s">
        <v>464</v>
      </c>
      <c r="D67" s="298">
        <v>0</v>
      </c>
      <c r="E67" s="298">
        <v>0</v>
      </c>
      <c r="F67" s="298">
        <v>0</v>
      </c>
      <c r="G67" s="298">
        <v>0</v>
      </c>
      <c r="H67" s="295"/>
      <c r="I67" s="373"/>
      <c r="J67" s="373"/>
      <c r="K67" s="373"/>
    </row>
    <row r="68" spans="1:11" s="374" customFormat="1" ht="15" x14ac:dyDescent="0.25">
      <c r="A68" s="293"/>
      <c r="B68" s="293"/>
      <c r="C68" s="264" t="s">
        <v>457</v>
      </c>
      <c r="D68" s="267">
        <v>0</v>
      </c>
      <c r="E68" s="267">
        <v>0</v>
      </c>
      <c r="F68" s="348">
        <v>7005</v>
      </c>
      <c r="G68" s="267">
        <v>0</v>
      </c>
      <c r="H68" s="295"/>
      <c r="I68" s="373"/>
      <c r="J68" s="373"/>
      <c r="K68" s="373"/>
    </row>
    <row r="69" spans="1:11" s="277" customFormat="1" x14ac:dyDescent="0.2">
      <c r="A69" s="376"/>
      <c r="B69" s="376"/>
      <c r="C69" s="268" t="s">
        <v>458</v>
      </c>
      <c r="D69" s="339">
        <v>0</v>
      </c>
      <c r="E69" s="339">
        <v>0</v>
      </c>
      <c r="F69" s="254">
        <f>8850.22+12842.78</f>
        <v>21693</v>
      </c>
      <c r="G69" s="349">
        <v>0</v>
      </c>
      <c r="H69" s="316">
        <f>+F66+F69</f>
        <v>211189</v>
      </c>
      <c r="I69" s="317"/>
      <c r="J69" s="317"/>
      <c r="K69" s="317"/>
    </row>
    <row r="70" spans="1:11" ht="14.25" customHeight="1" x14ac:dyDescent="0.25">
      <c r="A70" s="377"/>
      <c r="B70" s="377"/>
      <c r="C70" s="378"/>
      <c r="D70" s="379"/>
      <c r="E70" s="379"/>
      <c r="F70" s="379"/>
      <c r="G70" s="379"/>
      <c r="H70" s="243"/>
      <c r="I70" s="261"/>
      <c r="J70" s="261"/>
      <c r="K70" s="261"/>
    </row>
    <row r="71" spans="1:11" ht="14.25" customHeight="1" x14ac:dyDescent="0.25">
      <c r="A71" s="728" t="s">
        <v>473</v>
      </c>
      <c r="B71" s="728"/>
      <c r="C71" s="380"/>
      <c r="D71" s="381"/>
      <c r="E71" s="381"/>
      <c r="F71" s="381"/>
      <c r="G71" s="381"/>
      <c r="H71" s="243"/>
      <c r="I71" s="261"/>
      <c r="J71" s="261"/>
      <c r="K71" s="261"/>
    </row>
    <row r="72" spans="1:11" ht="14.25" customHeight="1" x14ac:dyDescent="0.2">
      <c r="A72" s="729" t="s">
        <v>474</v>
      </c>
      <c r="B72" s="729"/>
      <c r="C72" s="729"/>
      <c r="D72" s="729"/>
      <c r="E72" s="729"/>
      <c r="F72" s="729"/>
      <c r="G72" s="729"/>
      <c r="H72" s="243"/>
      <c r="I72" s="261"/>
      <c r="J72" s="261"/>
      <c r="K72" s="261"/>
    </row>
    <row r="73" spans="1:11" ht="14.25" customHeight="1" x14ac:dyDescent="0.2">
      <c r="A73" s="729" t="s">
        <v>475</v>
      </c>
      <c r="B73" s="729"/>
      <c r="C73" s="729"/>
      <c r="D73" s="729"/>
      <c r="E73" s="729"/>
      <c r="F73" s="729"/>
      <c r="G73" s="729"/>
      <c r="H73" s="243"/>
      <c r="I73" s="261"/>
      <c r="J73" s="261"/>
      <c r="K73" s="261"/>
    </row>
    <row r="74" spans="1:11" ht="14.25" customHeight="1" x14ac:dyDescent="0.25">
      <c r="A74" s="382"/>
      <c r="B74" s="382"/>
      <c r="C74" s="380"/>
      <c r="D74" s="381"/>
      <c r="E74" s="381"/>
      <c r="F74" s="381"/>
      <c r="G74" s="381"/>
      <c r="H74" s="243"/>
      <c r="I74" s="261"/>
      <c r="J74" s="261"/>
      <c r="K74" s="261"/>
    </row>
    <row r="75" spans="1:11" ht="14.25" customHeight="1" x14ac:dyDescent="0.25">
      <c r="A75" s="382"/>
      <c r="B75" s="382"/>
      <c r="C75" s="380"/>
      <c r="D75" s="381"/>
      <c r="E75" s="381"/>
      <c r="F75" s="381"/>
      <c r="G75" s="381"/>
      <c r="H75" s="243"/>
      <c r="I75" s="261"/>
      <c r="J75" s="261"/>
      <c r="K75" s="261"/>
    </row>
    <row r="76" spans="1:11" x14ac:dyDescent="0.2">
      <c r="A76" s="230"/>
      <c r="B76" s="230"/>
      <c r="C76" s="230"/>
      <c r="E76" s="230"/>
      <c r="F76" s="383"/>
      <c r="G76" s="230"/>
      <c r="H76" s="360"/>
      <c r="I76" s="361"/>
      <c r="J76" s="361"/>
      <c r="K76" s="361"/>
    </row>
    <row r="77" spans="1:11" x14ac:dyDescent="0.2">
      <c r="A77" s="384"/>
      <c r="B77" s="384"/>
      <c r="C77" s="385"/>
      <c r="D77" s="386"/>
      <c r="E77" s="387"/>
      <c r="F77" s="387"/>
      <c r="G77" s="385"/>
      <c r="H77" s="386"/>
      <c r="I77" s="387"/>
      <c r="J77" s="387"/>
      <c r="K77" s="387"/>
    </row>
    <row r="78" spans="1:11" x14ac:dyDescent="0.2">
      <c r="A78" s="384"/>
      <c r="B78" s="384"/>
      <c r="C78" s="385"/>
      <c r="D78" s="386"/>
      <c r="E78" s="387"/>
      <c r="F78" s="387"/>
      <c r="G78" s="385"/>
      <c r="H78" s="386"/>
      <c r="I78" s="387"/>
      <c r="J78" s="387"/>
      <c r="K78" s="387"/>
    </row>
    <row r="79" spans="1:11" x14ac:dyDescent="0.2">
      <c r="A79" s="384"/>
      <c r="B79" s="384"/>
      <c r="C79" s="385"/>
      <c r="D79" s="386"/>
      <c r="E79" s="386"/>
      <c r="F79" s="386"/>
      <c r="G79" s="388"/>
      <c r="H79" s="386"/>
      <c r="I79" s="387"/>
      <c r="J79" s="387"/>
      <c r="K79" s="387"/>
    </row>
    <row r="80" spans="1:11" x14ac:dyDescent="0.2">
      <c r="A80" s="384"/>
      <c r="B80" s="384"/>
      <c r="C80" s="385"/>
      <c r="D80" s="386"/>
      <c r="E80" s="386"/>
      <c r="F80" s="386"/>
      <c r="G80" s="388"/>
      <c r="H80" s="386"/>
      <c r="I80" s="387"/>
      <c r="J80" s="387"/>
      <c r="K80" s="387"/>
    </row>
    <row r="81" spans="1:11" x14ac:dyDescent="0.2">
      <c r="A81" s="384"/>
      <c r="B81" s="384"/>
      <c r="C81" s="385"/>
      <c r="D81" s="386"/>
      <c r="E81" s="387"/>
      <c r="F81" s="387"/>
      <c r="G81" s="385"/>
      <c r="H81" s="386"/>
      <c r="I81" s="387"/>
      <c r="J81" s="387"/>
      <c r="K81" s="387"/>
    </row>
    <row r="82" spans="1:11" x14ac:dyDescent="0.2">
      <c r="A82" s="384"/>
      <c r="B82" s="384"/>
      <c r="C82" s="385"/>
      <c r="D82" s="386"/>
      <c r="E82" s="387"/>
      <c r="F82" s="387"/>
      <c r="G82" s="385"/>
      <c r="H82" s="386"/>
      <c r="I82" s="387"/>
      <c r="J82" s="387"/>
      <c r="K82" s="387"/>
    </row>
    <row r="83" spans="1:11" x14ac:dyDescent="0.2">
      <c r="A83" s="384"/>
      <c r="B83" s="384"/>
      <c r="C83" s="385"/>
      <c r="D83" s="386"/>
      <c r="E83" s="387"/>
      <c r="F83" s="387"/>
      <c r="G83" s="385"/>
      <c r="H83" s="386"/>
      <c r="I83" s="387"/>
      <c r="J83" s="387"/>
      <c r="K83" s="387"/>
    </row>
    <row r="84" spans="1:11" x14ac:dyDescent="0.2">
      <c r="A84" s="384"/>
      <c r="B84" s="384"/>
      <c r="C84" s="385"/>
      <c r="D84" s="386"/>
      <c r="E84" s="387"/>
      <c r="F84" s="387"/>
      <c r="G84" s="385"/>
      <c r="H84" s="386"/>
      <c r="I84" s="387"/>
      <c r="J84" s="387"/>
      <c r="K84" s="387"/>
    </row>
    <row r="85" spans="1:11" x14ac:dyDescent="0.2">
      <c r="A85" s="384"/>
      <c r="B85" s="384"/>
      <c r="C85" s="385"/>
      <c r="D85" s="386"/>
      <c r="E85" s="387"/>
      <c r="F85" s="387"/>
      <c r="G85" s="385"/>
      <c r="H85" s="386"/>
      <c r="I85" s="387"/>
      <c r="J85" s="387"/>
      <c r="K85" s="387"/>
    </row>
    <row r="86" spans="1:11" x14ac:dyDescent="0.2">
      <c r="A86" s="384"/>
      <c r="B86" s="384"/>
      <c r="C86" s="385"/>
      <c r="D86" s="386"/>
      <c r="E86" s="387"/>
      <c r="F86" s="387"/>
      <c r="G86" s="385"/>
      <c r="H86" s="386"/>
      <c r="I86" s="387"/>
      <c r="J86" s="387"/>
      <c r="K86" s="387"/>
    </row>
    <row r="87" spans="1:11" x14ac:dyDescent="0.2">
      <c r="A87" s="384"/>
      <c r="B87" s="384"/>
      <c r="C87" s="385"/>
      <c r="D87" s="387"/>
      <c r="E87" s="387"/>
      <c r="F87" s="387"/>
      <c r="G87" s="385"/>
      <c r="H87" s="386"/>
      <c r="I87" s="387"/>
      <c r="J87" s="387"/>
      <c r="K87" s="387"/>
    </row>
    <row r="88" spans="1:11" x14ac:dyDescent="0.2">
      <c r="A88" s="384"/>
      <c r="B88" s="384"/>
      <c r="C88" s="385"/>
      <c r="D88" s="387"/>
      <c r="E88" s="387"/>
      <c r="F88" s="387"/>
      <c r="G88" s="385"/>
      <c r="H88" s="386"/>
      <c r="I88" s="387"/>
      <c r="J88" s="387"/>
      <c r="K88" s="387"/>
    </row>
    <row r="89" spans="1:11" x14ac:dyDescent="0.2">
      <c r="A89" s="384"/>
      <c r="B89" s="384"/>
      <c r="C89" s="385"/>
      <c r="D89" s="387"/>
      <c r="E89" s="387"/>
      <c r="F89" s="387"/>
      <c r="G89" s="385"/>
      <c r="H89" s="386"/>
      <c r="I89" s="387"/>
      <c r="J89" s="387"/>
      <c r="K89" s="387"/>
    </row>
    <row r="90" spans="1:11" x14ac:dyDescent="0.2">
      <c r="A90" s="384"/>
      <c r="B90" s="384"/>
      <c r="C90" s="385"/>
      <c r="D90" s="387"/>
      <c r="E90" s="387"/>
      <c r="F90" s="387"/>
      <c r="G90" s="385"/>
      <c r="H90" s="386"/>
      <c r="I90" s="387"/>
      <c r="J90" s="387"/>
      <c r="K90" s="387"/>
    </row>
    <row r="91" spans="1:11" x14ac:dyDescent="0.2">
      <c r="A91" s="384"/>
      <c r="B91" s="384"/>
      <c r="C91" s="385"/>
      <c r="D91" s="387"/>
      <c r="E91" s="387"/>
      <c r="F91" s="387"/>
      <c r="G91" s="385"/>
      <c r="H91" s="386"/>
      <c r="I91" s="387"/>
      <c r="J91" s="387"/>
      <c r="K91" s="387"/>
    </row>
    <row r="92" spans="1:11" x14ac:dyDescent="0.2">
      <c r="A92" s="384"/>
      <c r="B92" s="384"/>
      <c r="C92" s="385"/>
      <c r="D92" s="387"/>
      <c r="E92" s="387"/>
      <c r="F92" s="387"/>
      <c r="G92" s="385"/>
      <c r="H92" s="386"/>
      <c r="I92" s="387"/>
      <c r="J92" s="387"/>
      <c r="K92" s="387"/>
    </row>
    <row r="93" spans="1:11" x14ac:dyDescent="0.2">
      <c r="A93" s="384"/>
      <c r="B93" s="384"/>
      <c r="C93" s="385"/>
      <c r="D93" s="387"/>
      <c r="E93" s="387"/>
      <c r="F93" s="387"/>
      <c r="G93" s="385"/>
      <c r="H93" s="386"/>
      <c r="I93" s="387"/>
      <c r="J93" s="387"/>
      <c r="K93" s="387"/>
    </row>
    <row r="94" spans="1:11" x14ac:dyDescent="0.2">
      <c r="A94" s="384"/>
      <c r="B94" s="384"/>
      <c r="C94" s="385"/>
      <c r="D94" s="387"/>
      <c r="E94" s="387"/>
      <c r="F94" s="387"/>
      <c r="G94" s="385"/>
      <c r="H94" s="386"/>
      <c r="I94" s="387"/>
      <c r="J94" s="387"/>
      <c r="K94" s="387"/>
    </row>
    <row r="95" spans="1:11" x14ac:dyDescent="0.2">
      <c r="A95" s="384"/>
      <c r="B95" s="384"/>
      <c r="C95" s="385"/>
      <c r="D95" s="387"/>
      <c r="E95" s="387"/>
      <c r="F95" s="387"/>
      <c r="G95" s="385"/>
      <c r="H95" s="386"/>
      <c r="I95" s="387"/>
      <c r="J95" s="387"/>
      <c r="K95" s="387"/>
    </row>
    <row r="96" spans="1:11" x14ac:dyDescent="0.2">
      <c r="A96" s="384"/>
      <c r="B96" s="384"/>
      <c r="C96" s="385"/>
      <c r="D96" s="387"/>
      <c r="E96" s="387"/>
      <c r="F96" s="387"/>
      <c r="G96" s="385"/>
      <c r="H96" s="386"/>
      <c r="I96" s="387"/>
      <c r="J96" s="387"/>
      <c r="K96" s="387"/>
    </row>
    <row r="97" spans="1:11" x14ac:dyDescent="0.2">
      <c r="A97" s="384"/>
      <c r="B97" s="384"/>
      <c r="C97" s="385"/>
      <c r="D97" s="387"/>
      <c r="E97" s="387"/>
      <c r="F97" s="387"/>
      <c r="G97" s="385"/>
      <c r="H97" s="386"/>
      <c r="I97" s="387"/>
      <c r="J97" s="387"/>
      <c r="K97" s="387"/>
    </row>
    <row r="98" spans="1:11" x14ac:dyDescent="0.2">
      <c r="A98" s="384"/>
      <c r="B98" s="384"/>
      <c r="C98" s="385"/>
      <c r="D98" s="387"/>
      <c r="E98" s="387"/>
      <c r="F98" s="387"/>
      <c r="G98" s="385"/>
      <c r="H98" s="386"/>
      <c r="I98" s="387"/>
      <c r="J98" s="387"/>
      <c r="K98" s="387"/>
    </row>
    <row r="99" spans="1:11" x14ac:dyDescent="0.2">
      <c r="A99" s="384"/>
      <c r="B99" s="384"/>
      <c r="C99" s="385"/>
      <c r="D99" s="387"/>
      <c r="E99" s="387"/>
      <c r="F99" s="387"/>
      <c r="G99" s="385"/>
      <c r="H99" s="386"/>
      <c r="I99" s="387"/>
      <c r="J99" s="387"/>
      <c r="K99" s="387"/>
    </row>
    <row r="100" spans="1:11" x14ac:dyDescent="0.2">
      <c r="A100" s="384"/>
      <c r="B100" s="384"/>
      <c r="C100" s="385"/>
      <c r="D100" s="387"/>
      <c r="E100" s="387"/>
      <c r="F100" s="387"/>
      <c r="G100" s="385"/>
      <c r="H100" s="386"/>
      <c r="I100" s="387"/>
      <c r="J100" s="387"/>
      <c r="K100" s="387"/>
    </row>
    <row r="101" spans="1:11" x14ac:dyDescent="0.2">
      <c r="A101" s="384"/>
      <c r="B101" s="384"/>
      <c r="C101" s="385"/>
      <c r="D101" s="387"/>
      <c r="E101" s="387"/>
      <c r="F101" s="387"/>
      <c r="G101" s="385"/>
      <c r="H101" s="386"/>
      <c r="I101" s="387"/>
      <c r="J101" s="387"/>
      <c r="K101" s="387"/>
    </row>
    <row r="102" spans="1:11" x14ac:dyDescent="0.2">
      <c r="A102" s="384"/>
      <c r="B102" s="384"/>
      <c r="C102" s="385"/>
      <c r="D102" s="387"/>
      <c r="E102" s="387"/>
      <c r="F102" s="387"/>
      <c r="G102" s="385"/>
      <c r="H102" s="386"/>
      <c r="I102" s="387"/>
      <c r="J102" s="387"/>
      <c r="K102" s="387"/>
    </row>
    <row r="103" spans="1:11" x14ac:dyDescent="0.2">
      <c r="A103" s="384"/>
      <c r="B103" s="384"/>
      <c r="C103" s="385"/>
      <c r="D103" s="387"/>
      <c r="E103" s="387"/>
      <c r="F103" s="387"/>
      <c r="G103" s="385"/>
      <c r="H103" s="386"/>
      <c r="I103" s="387"/>
      <c r="J103" s="387"/>
      <c r="K103" s="387"/>
    </row>
    <row r="104" spans="1:11" x14ac:dyDescent="0.2">
      <c r="A104" s="384"/>
      <c r="B104" s="384"/>
      <c r="C104" s="385"/>
      <c r="D104" s="387"/>
      <c r="E104" s="387"/>
      <c r="F104" s="387"/>
      <c r="G104" s="385"/>
      <c r="H104" s="386"/>
      <c r="I104" s="387"/>
      <c r="J104" s="387"/>
      <c r="K104" s="387"/>
    </row>
    <row r="105" spans="1:11" x14ac:dyDescent="0.2">
      <c r="A105" s="384"/>
      <c r="B105" s="384"/>
      <c r="C105" s="385"/>
      <c r="D105" s="387"/>
      <c r="E105" s="387"/>
      <c r="F105" s="387"/>
      <c r="G105" s="385"/>
      <c r="H105" s="386"/>
      <c r="I105" s="387"/>
      <c r="J105" s="387"/>
      <c r="K105" s="387"/>
    </row>
    <row r="106" spans="1:11" x14ac:dyDescent="0.2">
      <c r="A106" s="384"/>
      <c r="B106" s="384"/>
      <c r="C106" s="385"/>
      <c r="D106" s="387"/>
      <c r="E106" s="387"/>
      <c r="F106" s="387"/>
      <c r="G106" s="385"/>
      <c r="H106" s="386"/>
      <c r="I106" s="387"/>
      <c r="J106" s="387"/>
      <c r="K106" s="387"/>
    </row>
    <row r="107" spans="1:11" x14ac:dyDescent="0.2">
      <c r="A107" s="384"/>
      <c r="B107" s="384"/>
      <c r="C107" s="385"/>
      <c r="D107" s="387"/>
      <c r="E107" s="387"/>
      <c r="F107" s="387"/>
      <c r="G107" s="385"/>
      <c r="H107" s="386"/>
      <c r="I107" s="387"/>
      <c r="J107" s="387"/>
      <c r="K107" s="387"/>
    </row>
    <row r="108" spans="1:11" x14ac:dyDescent="0.2">
      <c r="A108" s="384"/>
      <c r="B108" s="384"/>
      <c r="C108" s="385"/>
      <c r="D108" s="387"/>
      <c r="E108" s="387"/>
      <c r="F108" s="387"/>
      <c r="G108" s="385"/>
      <c r="H108" s="386"/>
      <c r="I108" s="387"/>
      <c r="J108" s="387"/>
      <c r="K108" s="387"/>
    </row>
    <row r="109" spans="1:11" x14ac:dyDescent="0.2">
      <c r="A109" s="389"/>
      <c r="B109" s="389"/>
      <c r="C109" s="387"/>
      <c r="D109" s="387"/>
      <c r="E109" s="387"/>
      <c r="F109" s="387"/>
      <c r="G109" s="385"/>
      <c r="H109" s="386"/>
      <c r="I109" s="387"/>
      <c r="J109" s="387"/>
      <c r="K109" s="387"/>
    </row>
    <row r="110" spans="1:11" x14ac:dyDescent="0.2">
      <c r="A110" s="389"/>
      <c r="B110" s="389"/>
      <c r="C110" s="387"/>
      <c r="D110" s="387"/>
      <c r="E110" s="387"/>
      <c r="F110" s="387"/>
      <c r="G110" s="385"/>
      <c r="H110" s="386"/>
      <c r="I110" s="387"/>
      <c r="J110" s="387"/>
      <c r="K110" s="387"/>
    </row>
    <row r="111" spans="1:11" x14ac:dyDescent="0.2">
      <c r="A111" s="389"/>
      <c r="B111" s="389"/>
      <c r="C111" s="387"/>
      <c r="D111" s="387"/>
      <c r="E111" s="387"/>
      <c r="F111" s="387"/>
      <c r="G111" s="385"/>
      <c r="H111" s="386"/>
      <c r="I111" s="387"/>
      <c r="J111" s="387"/>
      <c r="K111" s="387"/>
    </row>
    <row r="112" spans="1:11" x14ac:dyDescent="0.2">
      <c r="A112" s="389"/>
      <c r="B112" s="389"/>
      <c r="C112" s="387"/>
      <c r="D112" s="387"/>
      <c r="E112" s="387"/>
      <c r="F112" s="387"/>
      <c r="G112" s="385"/>
      <c r="H112" s="386"/>
      <c r="I112" s="387"/>
      <c r="J112" s="387"/>
      <c r="K112" s="387"/>
    </row>
    <row r="113" spans="1:11" x14ac:dyDescent="0.2">
      <c r="A113" s="389"/>
      <c r="B113" s="389"/>
      <c r="C113" s="387"/>
      <c r="D113" s="387"/>
      <c r="E113" s="387"/>
      <c r="F113" s="387"/>
      <c r="G113" s="385"/>
      <c r="H113" s="386"/>
      <c r="I113" s="387"/>
      <c r="J113" s="387"/>
      <c r="K113" s="387"/>
    </row>
    <row r="114" spans="1:11" x14ac:dyDescent="0.2">
      <c r="A114" s="389"/>
      <c r="B114" s="389"/>
      <c r="C114" s="387"/>
      <c r="D114" s="387"/>
      <c r="E114" s="387"/>
      <c r="F114" s="387"/>
      <c r="G114" s="385"/>
      <c r="H114" s="386"/>
      <c r="I114" s="387"/>
      <c r="J114" s="387"/>
      <c r="K114" s="387"/>
    </row>
    <row r="115" spans="1:11" x14ac:dyDescent="0.2">
      <c r="A115" s="389"/>
      <c r="B115" s="389"/>
      <c r="C115" s="387"/>
      <c r="D115" s="387"/>
      <c r="E115" s="387"/>
      <c r="F115" s="387"/>
      <c r="G115" s="385"/>
      <c r="H115" s="386"/>
      <c r="I115" s="387"/>
      <c r="J115" s="387"/>
      <c r="K115" s="387"/>
    </row>
    <row r="116" spans="1:11" x14ac:dyDescent="0.2">
      <c r="A116" s="389"/>
      <c r="B116" s="389"/>
      <c r="C116" s="387"/>
      <c r="D116" s="387"/>
      <c r="E116" s="387"/>
      <c r="F116" s="387"/>
      <c r="G116" s="385"/>
      <c r="H116" s="386"/>
      <c r="I116" s="387"/>
      <c r="J116" s="387"/>
      <c r="K116" s="387"/>
    </row>
    <row r="117" spans="1:11" x14ac:dyDescent="0.2">
      <c r="A117" s="389"/>
      <c r="B117" s="389"/>
      <c r="C117" s="387"/>
      <c r="D117" s="387"/>
      <c r="E117" s="387"/>
      <c r="F117" s="387"/>
      <c r="G117" s="385"/>
      <c r="H117" s="386"/>
      <c r="I117" s="387"/>
      <c r="J117" s="387"/>
      <c r="K117" s="387"/>
    </row>
    <row r="118" spans="1:11" x14ac:dyDescent="0.2">
      <c r="A118" s="389"/>
      <c r="B118" s="389"/>
      <c r="C118" s="387"/>
      <c r="D118" s="387"/>
      <c r="E118" s="387"/>
      <c r="F118" s="387"/>
      <c r="G118" s="385"/>
      <c r="H118" s="386"/>
      <c r="I118" s="387"/>
      <c r="J118" s="387"/>
      <c r="K118" s="387"/>
    </row>
    <row r="119" spans="1:11" x14ac:dyDescent="0.2">
      <c r="A119" s="389"/>
      <c r="B119" s="389"/>
      <c r="C119" s="387"/>
      <c r="D119" s="387"/>
      <c r="E119" s="387"/>
      <c r="F119" s="387"/>
      <c r="G119" s="385"/>
      <c r="H119" s="386"/>
      <c r="I119" s="387"/>
      <c r="J119" s="387"/>
      <c r="K119" s="387"/>
    </row>
    <row r="120" spans="1:11" x14ac:dyDescent="0.2">
      <c r="A120" s="389"/>
      <c r="B120" s="389"/>
      <c r="C120" s="387"/>
      <c r="D120" s="387"/>
      <c r="E120" s="387"/>
      <c r="F120" s="387"/>
      <c r="G120" s="385"/>
      <c r="H120" s="386"/>
      <c r="I120" s="387"/>
      <c r="J120" s="387"/>
      <c r="K120" s="387"/>
    </row>
    <row r="121" spans="1:11" x14ac:dyDescent="0.2">
      <c r="A121" s="389"/>
      <c r="B121" s="389"/>
      <c r="C121" s="387"/>
      <c r="D121" s="387"/>
      <c r="E121" s="387"/>
      <c r="F121" s="387"/>
      <c r="G121" s="385"/>
      <c r="H121" s="386"/>
      <c r="I121" s="387"/>
      <c r="J121" s="387"/>
      <c r="K121" s="387"/>
    </row>
    <row r="122" spans="1:11" x14ac:dyDescent="0.2">
      <c r="A122" s="389"/>
      <c r="B122" s="389"/>
      <c r="C122" s="387"/>
      <c r="D122" s="387"/>
      <c r="E122" s="387"/>
      <c r="F122" s="387"/>
      <c r="G122" s="385"/>
      <c r="H122" s="386"/>
      <c r="I122" s="387"/>
      <c r="J122" s="387"/>
      <c r="K122" s="387"/>
    </row>
    <row r="123" spans="1:11" x14ac:dyDescent="0.2">
      <c r="A123" s="389"/>
      <c r="B123" s="389"/>
      <c r="C123" s="387"/>
      <c r="D123" s="387"/>
      <c r="E123" s="387"/>
      <c r="F123" s="387"/>
      <c r="G123" s="385"/>
      <c r="H123" s="386"/>
      <c r="I123" s="387"/>
      <c r="J123" s="387"/>
      <c r="K123" s="387"/>
    </row>
    <row r="124" spans="1:11" x14ac:dyDescent="0.2">
      <c r="A124" s="389"/>
      <c r="B124" s="389"/>
      <c r="C124" s="387"/>
      <c r="D124" s="387"/>
      <c r="E124" s="387"/>
      <c r="F124" s="387"/>
      <c r="G124" s="385"/>
      <c r="H124" s="386"/>
      <c r="I124" s="387"/>
      <c r="J124" s="387"/>
      <c r="K124" s="387"/>
    </row>
    <row r="125" spans="1:11" x14ac:dyDescent="0.2">
      <c r="A125" s="389"/>
      <c r="B125" s="389"/>
      <c r="C125" s="387"/>
      <c r="D125" s="387"/>
      <c r="E125" s="387"/>
      <c r="F125" s="387"/>
      <c r="G125" s="385"/>
      <c r="H125" s="386"/>
      <c r="I125" s="387"/>
      <c r="J125" s="387"/>
      <c r="K125" s="387"/>
    </row>
    <row r="126" spans="1:11" x14ac:dyDescent="0.2">
      <c r="A126" s="389"/>
      <c r="B126" s="389"/>
      <c r="C126" s="387"/>
      <c r="D126" s="387"/>
      <c r="E126" s="387"/>
      <c r="F126" s="387"/>
      <c r="G126" s="385"/>
      <c r="H126" s="386"/>
      <c r="I126" s="387"/>
      <c r="J126" s="387"/>
      <c r="K126" s="387"/>
    </row>
    <row r="127" spans="1:11" x14ac:dyDescent="0.2">
      <c r="A127" s="389"/>
      <c r="B127" s="389"/>
      <c r="C127" s="387"/>
      <c r="D127" s="387"/>
      <c r="E127" s="387"/>
      <c r="F127" s="387"/>
      <c r="G127" s="385"/>
      <c r="H127" s="386"/>
      <c r="I127" s="387"/>
      <c r="J127" s="387"/>
      <c r="K127" s="387"/>
    </row>
    <row r="128" spans="1:11" x14ac:dyDescent="0.2">
      <c r="A128" s="389"/>
      <c r="B128" s="389"/>
      <c r="C128" s="387"/>
      <c r="D128" s="387"/>
      <c r="E128" s="387"/>
      <c r="F128" s="387"/>
      <c r="G128" s="385"/>
      <c r="H128" s="386"/>
      <c r="I128" s="387"/>
      <c r="J128" s="387"/>
      <c r="K128" s="387"/>
    </row>
    <row r="129" spans="1:11" x14ac:dyDescent="0.2">
      <c r="A129" s="389"/>
      <c r="B129" s="389"/>
      <c r="C129" s="387"/>
      <c r="D129" s="387"/>
      <c r="E129" s="387"/>
      <c r="F129" s="387"/>
      <c r="G129" s="385"/>
      <c r="H129" s="386"/>
      <c r="I129" s="387"/>
      <c r="J129" s="387"/>
      <c r="K129" s="387"/>
    </row>
    <row r="130" spans="1:11" x14ac:dyDescent="0.2">
      <c r="A130" s="389"/>
      <c r="B130" s="389"/>
      <c r="C130" s="387"/>
      <c r="D130" s="387"/>
      <c r="E130" s="387"/>
      <c r="F130" s="387"/>
      <c r="G130" s="385"/>
      <c r="H130" s="386"/>
      <c r="I130" s="387"/>
      <c r="J130" s="387"/>
      <c r="K130" s="387"/>
    </row>
    <row r="131" spans="1:11" x14ac:dyDescent="0.2">
      <c r="A131" s="389"/>
      <c r="B131" s="389"/>
      <c r="C131" s="387"/>
      <c r="D131" s="387"/>
      <c r="E131" s="387"/>
      <c r="F131" s="387"/>
      <c r="G131" s="385"/>
      <c r="H131" s="386"/>
      <c r="I131" s="387"/>
      <c r="J131" s="387"/>
      <c r="K131" s="387"/>
    </row>
    <row r="132" spans="1:11" x14ac:dyDescent="0.2">
      <c r="A132" s="389"/>
      <c r="B132" s="389"/>
      <c r="C132" s="387"/>
      <c r="D132" s="387"/>
      <c r="E132" s="387"/>
      <c r="F132" s="387"/>
      <c r="G132" s="385"/>
      <c r="H132" s="386"/>
      <c r="I132" s="387"/>
      <c r="J132" s="387"/>
      <c r="K132" s="387"/>
    </row>
    <row r="133" spans="1:11" x14ac:dyDescent="0.2">
      <c r="A133" s="389"/>
      <c r="B133" s="389"/>
      <c r="C133" s="387"/>
      <c r="D133" s="387"/>
      <c r="E133" s="387"/>
      <c r="F133" s="387"/>
      <c r="G133" s="385"/>
      <c r="H133" s="386"/>
      <c r="I133" s="387"/>
      <c r="J133" s="387"/>
      <c r="K133" s="387"/>
    </row>
    <row r="134" spans="1:11" x14ac:dyDescent="0.2">
      <c r="A134" s="389"/>
      <c r="B134" s="389"/>
      <c r="C134" s="387"/>
      <c r="D134" s="387"/>
      <c r="E134" s="387"/>
      <c r="F134" s="387"/>
      <c r="G134" s="385"/>
      <c r="H134" s="386"/>
      <c r="I134" s="387"/>
      <c r="J134" s="387"/>
      <c r="K134" s="387"/>
    </row>
    <row r="135" spans="1:11" x14ac:dyDescent="0.2">
      <c r="A135" s="389"/>
      <c r="B135" s="389"/>
      <c r="C135" s="387"/>
      <c r="D135" s="387"/>
      <c r="E135" s="387"/>
      <c r="F135" s="387"/>
      <c r="G135" s="385"/>
      <c r="H135" s="386"/>
      <c r="I135" s="387"/>
      <c r="J135" s="387"/>
      <c r="K135" s="387"/>
    </row>
    <row r="136" spans="1:11" x14ac:dyDescent="0.2">
      <c r="A136" s="389"/>
      <c r="B136" s="389"/>
      <c r="C136" s="387"/>
      <c r="D136" s="387"/>
      <c r="E136" s="387"/>
      <c r="F136" s="387"/>
      <c r="G136" s="385"/>
      <c r="H136" s="386"/>
      <c r="I136" s="387"/>
      <c r="J136" s="387"/>
      <c r="K136" s="387"/>
    </row>
    <row r="137" spans="1:11" x14ac:dyDescent="0.2">
      <c r="A137" s="389"/>
      <c r="B137" s="389"/>
      <c r="C137" s="387"/>
      <c r="D137" s="387"/>
      <c r="E137" s="387"/>
      <c r="F137" s="387"/>
      <c r="G137" s="385"/>
      <c r="H137" s="386"/>
      <c r="I137" s="387"/>
      <c r="J137" s="387"/>
      <c r="K137" s="387"/>
    </row>
    <row r="138" spans="1:11" x14ac:dyDescent="0.2">
      <c r="A138" s="389"/>
      <c r="B138" s="389"/>
      <c r="C138" s="387"/>
      <c r="D138" s="387"/>
      <c r="E138" s="387"/>
      <c r="F138" s="387"/>
      <c r="G138" s="385"/>
      <c r="H138" s="386"/>
      <c r="I138" s="387"/>
      <c r="J138" s="387"/>
      <c r="K138" s="387"/>
    </row>
    <row r="139" spans="1:11" x14ac:dyDescent="0.2">
      <c r="A139" s="389"/>
      <c r="B139" s="389"/>
      <c r="C139" s="387"/>
      <c r="D139" s="387"/>
      <c r="E139" s="387"/>
      <c r="F139" s="387"/>
      <c r="G139" s="385"/>
      <c r="H139" s="386"/>
      <c r="I139" s="387"/>
      <c r="J139" s="387"/>
      <c r="K139" s="387"/>
    </row>
    <row r="140" spans="1:11" x14ac:dyDescent="0.2">
      <c r="A140" s="389"/>
      <c r="B140" s="389"/>
      <c r="C140" s="387"/>
      <c r="D140" s="387"/>
      <c r="E140" s="387"/>
      <c r="F140" s="387"/>
      <c r="G140" s="385"/>
      <c r="H140" s="386"/>
      <c r="I140" s="387"/>
      <c r="J140" s="387"/>
      <c r="K140" s="387"/>
    </row>
    <row r="141" spans="1:11" x14ac:dyDescent="0.2">
      <c r="A141" s="389"/>
      <c r="B141" s="389"/>
      <c r="C141" s="387"/>
      <c r="D141" s="387"/>
      <c r="E141" s="387"/>
      <c r="F141" s="387"/>
      <c r="G141" s="385"/>
      <c r="H141" s="386"/>
      <c r="I141" s="387"/>
      <c r="J141" s="387"/>
      <c r="K141" s="387"/>
    </row>
    <row r="142" spans="1:11" x14ac:dyDescent="0.2">
      <c r="A142" s="389"/>
      <c r="B142" s="389"/>
      <c r="C142" s="387"/>
      <c r="D142" s="387"/>
      <c r="E142" s="387"/>
      <c r="F142" s="387"/>
      <c r="G142" s="385"/>
      <c r="H142" s="386"/>
      <c r="I142" s="387"/>
      <c r="J142" s="387"/>
      <c r="K142" s="387"/>
    </row>
    <row r="143" spans="1:11" x14ac:dyDescent="0.2">
      <c r="A143" s="389"/>
      <c r="B143" s="389"/>
      <c r="C143" s="387"/>
      <c r="D143" s="387"/>
      <c r="E143" s="387"/>
      <c r="F143" s="387"/>
      <c r="G143" s="385"/>
      <c r="H143" s="386"/>
      <c r="I143" s="387"/>
      <c r="J143" s="387"/>
      <c r="K143" s="387"/>
    </row>
    <row r="144" spans="1:11" x14ac:dyDescent="0.2">
      <c r="A144" s="389"/>
      <c r="B144" s="389"/>
      <c r="C144" s="387"/>
      <c r="D144" s="387"/>
      <c r="E144" s="387"/>
      <c r="F144" s="387"/>
      <c r="G144" s="385"/>
      <c r="H144" s="386"/>
      <c r="I144" s="387"/>
      <c r="J144" s="387"/>
      <c r="K144" s="387"/>
    </row>
    <row r="145" spans="1:11" x14ac:dyDescent="0.2">
      <c r="A145" s="389"/>
      <c r="B145" s="389"/>
      <c r="C145" s="387"/>
      <c r="D145" s="387"/>
      <c r="E145" s="387"/>
      <c r="F145" s="387"/>
      <c r="G145" s="385"/>
      <c r="H145" s="386"/>
      <c r="I145" s="387"/>
      <c r="J145" s="387"/>
      <c r="K145" s="387"/>
    </row>
    <row r="146" spans="1:11" x14ac:dyDescent="0.2">
      <c r="A146" s="389"/>
      <c r="B146" s="389"/>
      <c r="C146" s="387"/>
      <c r="D146" s="387"/>
      <c r="E146" s="387"/>
      <c r="F146" s="387"/>
      <c r="G146" s="385"/>
      <c r="H146" s="386"/>
      <c r="I146" s="387"/>
      <c r="J146" s="387"/>
      <c r="K146" s="387"/>
    </row>
    <row r="147" spans="1:11" x14ac:dyDescent="0.2">
      <c r="A147" s="389"/>
      <c r="B147" s="389"/>
      <c r="C147" s="387"/>
      <c r="D147" s="387"/>
      <c r="E147" s="387"/>
      <c r="F147" s="387"/>
      <c r="G147" s="385"/>
      <c r="H147" s="386"/>
      <c r="I147" s="387"/>
      <c r="J147" s="387"/>
      <c r="K147" s="387"/>
    </row>
    <row r="148" spans="1:11" x14ac:dyDescent="0.2">
      <c r="A148" s="389"/>
      <c r="B148" s="389"/>
      <c r="C148" s="387"/>
      <c r="D148" s="387"/>
      <c r="E148" s="387"/>
      <c r="F148" s="387"/>
      <c r="G148" s="385"/>
      <c r="H148" s="386"/>
      <c r="I148" s="387"/>
      <c r="J148" s="387"/>
      <c r="K148" s="387"/>
    </row>
    <row r="149" spans="1:11" x14ac:dyDescent="0.2">
      <c r="A149" s="389"/>
      <c r="B149" s="389"/>
      <c r="C149" s="387"/>
      <c r="D149" s="387"/>
      <c r="E149" s="387"/>
      <c r="F149" s="387"/>
      <c r="G149" s="385"/>
      <c r="H149" s="386"/>
      <c r="I149" s="387"/>
      <c r="J149" s="387"/>
      <c r="K149" s="387"/>
    </row>
    <row r="150" spans="1:11" x14ac:dyDescent="0.2">
      <c r="A150" s="389"/>
      <c r="B150" s="389"/>
      <c r="C150" s="387"/>
      <c r="D150" s="387"/>
      <c r="E150" s="387"/>
      <c r="F150" s="387"/>
      <c r="G150" s="385"/>
      <c r="H150" s="386"/>
      <c r="I150" s="387"/>
      <c r="J150" s="387"/>
      <c r="K150" s="387"/>
    </row>
    <row r="151" spans="1:11" x14ac:dyDescent="0.2">
      <c r="A151" s="389"/>
      <c r="B151" s="389"/>
      <c r="C151" s="387"/>
      <c r="D151" s="387"/>
      <c r="E151" s="387"/>
      <c r="F151" s="387"/>
      <c r="G151" s="385"/>
      <c r="H151" s="386"/>
      <c r="I151" s="387"/>
      <c r="J151" s="387"/>
      <c r="K151" s="387"/>
    </row>
    <row r="152" spans="1:11" x14ac:dyDescent="0.2">
      <c r="A152" s="389"/>
      <c r="B152" s="389"/>
      <c r="C152" s="387"/>
      <c r="D152" s="387"/>
      <c r="E152" s="387"/>
      <c r="F152" s="387"/>
      <c r="G152" s="385"/>
      <c r="H152" s="386"/>
      <c r="I152" s="387"/>
      <c r="J152" s="387"/>
      <c r="K152" s="387"/>
    </row>
    <row r="153" spans="1:11" x14ac:dyDescent="0.2">
      <c r="A153" s="389"/>
      <c r="B153" s="389"/>
      <c r="C153" s="387"/>
      <c r="D153" s="387"/>
      <c r="E153" s="387"/>
      <c r="F153" s="387"/>
      <c r="G153" s="385"/>
      <c r="H153" s="386"/>
      <c r="I153" s="387"/>
      <c r="J153" s="387"/>
      <c r="K153" s="387"/>
    </row>
    <row r="154" spans="1:11" x14ac:dyDescent="0.2">
      <c r="A154" s="389"/>
      <c r="B154" s="389"/>
      <c r="C154" s="387"/>
      <c r="D154" s="387"/>
      <c r="E154" s="387"/>
      <c r="F154" s="387"/>
      <c r="G154" s="385"/>
      <c r="H154" s="386"/>
      <c r="I154" s="387"/>
      <c r="J154" s="387"/>
      <c r="K154" s="387"/>
    </row>
    <row r="155" spans="1:11" x14ac:dyDescent="0.2">
      <c r="A155" s="389"/>
      <c r="B155" s="389"/>
      <c r="C155" s="387"/>
      <c r="D155" s="387"/>
      <c r="E155" s="387"/>
      <c r="F155" s="387"/>
      <c r="G155" s="385"/>
      <c r="H155" s="386"/>
      <c r="I155" s="387"/>
      <c r="J155" s="387"/>
      <c r="K155" s="387"/>
    </row>
    <row r="156" spans="1:11" x14ac:dyDescent="0.2">
      <c r="A156" s="389"/>
      <c r="B156" s="389"/>
      <c r="C156" s="387"/>
      <c r="D156" s="387"/>
      <c r="E156" s="387"/>
      <c r="F156" s="387"/>
      <c r="G156" s="385"/>
      <c r="H156" s="386"/>
      <c r="I156" s="387"/>
      <c r="J156" s="387"/>
      <c r="K156" s="387"/>
    </row>
    <row r="157" spans="1:11" x14ac:dyDescent="0.2">
      <c r="A157" s="389"/>
      <c r="B157" s="389"/>
      <c r="C157" s="387"/>
      <c r="D157" s="387"/>
      <c r="E157" s="387"/>
      <c r="F157" s="387"/>
      <c r="G157" s="385"/>
      <c r="H157" s="386"/>
      <c r="I157" s="387"/>
      <c r="J157" s="387"/>
      <c r="K157" s="387"/>
    </row>
    <row r="158" spans="1:11" x14ac:dyDescent="0.2">
      <c r="A158" s="389"/>
      <c r="B158" s="389"/>
      <c r="C158" s="387"/>
      <c r="D158" s="387"/>
      <c r="E158" s="387"/>
      <c r="F158" s="387"/>
      <c r="G158" s="385"/>
      <c r="H158" s="386"/>
      <c r="I158" s="387"/>
      <c r="J158" s="387"/>
      <c r="K158" s="387"/>
    </row>
    <row r="159" spans="1:11" x14ac:dyDescent="0.2">
      <c r="A159" s="389"/>
      <c r="B159" s="389"/>
      <c r="C159" s="387"/>
      <c r="D159" s="387"/>
      <c r="E159" s="387"/>
      <c r="F159" s="387"/>
      <c r="G159" s="385"/>
      <c r="H159" s="386"/>
      <c r="I159" s="387"/>
      <c r="J159" s="387"/>
      <c r="K159" s="387"/>
    </row>
    <row r="160" spans="1:11" x14ac:dyDescent="0.2">
      <c r="A160" s="389"/>
      <c r="B160" s="389"/>
      <c r="C160" s="387"/>
      <c r="D160" s="387"/>
      <c r="E160" s="387"/>
      <c r="F160" s="387"/>
      <c r="G160" s="385"/>
      <c r="H160" s="386"/>
      <c r="I160" s="387"/>
      <c r="J160" s="387"/>
      <c r="K160" s="387"/>
    </row>
    <row r="161" spans="1:11" x14ac:dyDescent="0.2">
      <c r="A161" s="389"/>
      <c r="B161" s="389"/>
      <c r="C161" s="387"/>
      <c r="D161" s="387"/>
      <c r="E161" s="387"/>
      <c r="F161" s="387"/>
      <c r="G161" s="385"/>
      <c r="H161" s="386"/>
      <c r="I161" s="387"/>
      <c r="J161" s="387"/>
      <c r="K161" s="387"/>
    </row>
    <row r="162" spans="1:11" x14ac:dyDescent="0.2">
      <c r="A162" s="389"/>
      <c r="B162" s="389"/>
      <c r="C162" s="387"/>
      <c r="D162" s="387"/>
      <c r="E162" s="387"/>
      <c r="F162" s="387"/>
      <c r="G162" s="385"/>
      <c r="H162" s="386"/>
      <c r="I162" s="387"/>
      <c r="J162" s="387"/>
      <c r="K162" s="387"/>
    </row>
    <row r="163" spans="1:11" x14ac:dyDescent="0.2">
      <c r="A163" s="389"/>
      <c r="B163" s="389"/>
      <c r="C163" s="387"/>
      <c r="D163" s="387"/>
      <c r="E163" s="387"/>
      <c r="F163" s="387"/>
      <c r="G163" s="385"/>
      <c r="H163" s="386"/>
      <c r="I163" s="387"/>
      <c r="J163" s="387"/>
      <c r="K163" s="387"/>
    </row>
    <row r="164" spans="1:11" x14ac:dyDescent="0.2">
      <c r="A164" s="389"/>
      <c r="B164" s="389"/>
      <c r="C164" s="387"/>
      <c r="D164" s="387"/>
      <c r="E164" s="387"/>
      <c r="F164" s="387"/>
      <c r="G164" s="385"/>
      <c r="H164" s="386"/>
      <c r="I164" s="387"/>
      <c r="J164" s="387"/>
      <c r="K164" s="387"/>
    </row>
    <row r="165" spans="1:11" x14ac:dyDescent="0.2">
      <c r="A165" s="389"/>
      <c r="B165" s="389"/>
      <c r="C165" s="387"/>
      <c r="D165" s="387"/>
      <c r="E165" s="387"/>
      <c r="F165" s="387"/>
      <c r="G165" s="385"/>
      <c r="H165" s="386"/>
      <c r="I165" s="387"/>
      <c r="J165" s="387"/>
      <c r="K165" s="387"/>
    </row>
    <row r="166" spans="1:11" x14ac:dyDescent="0.2">
      <c r="A166" s="389"/>
      <c r="B166" s="389"/>
      <c r="C166" s="387"/>
      <c r="D166" s="387"/>
      <c r="E166" s="387"/>
      <c r="F166" s="387"/>
      <c r="G166" s="385"/>
      <c r="H166" s="386"/>
      <c r="I166" s="387"/>
      <c r="J166" s="387"/>
      <c r="K166" s="387"/>
    </row>
    <row r="167" spans="1:11" x14ac:dyDescent="0.2">
      <c r="A167" s="389"/>
      <c r="B167" s="389"/>
      <c r="C167" s="387"/>
      <c r="D167" s="387"/>
      <c r="E167" s="387"/>
      <c r="F167" s="387"/>
      <c r="G167" s="385"/>
      <c r="H167" s="386"/>
      <c r="I167" s="387"/>
      <c r="J167" s="387"/>
      <c r="K167" s="387"/>
    </row>
    <row r="168" spans="1:11" x14ac:dyDescent="0.2">
      <c r="A168" s="389"/>
      <c r="B168" s="389"/>
      <c r="C168" s="387"/>
      <c r="D168" s="387"/>
      <c r="E168" s="387"/>
      <c r="F168" s="387"/>
      <c r="G168" s="385"/>
      <c r="H168" s="386"/>
      <c r="I168" s="387"/>
      <c r="J168" s="387"/>
      <c r="K168" s="387"/>
    </row>
    <row r="169" spans="1:11" x14ac:dyDescent="0.2">
      <c r="A169" s="389"/>
      <c r="B169" s="389"/>
      <c r="C169" s="387"/>
      <c r="D169" s="387"/>
      <c r="E169" s="387"/>
      <c r="F169" s="387"/>
      <c r="G169" s="385"/>
      <c r="H169" s="386"/>
      <c r="I169" s="387"/>
      <c r="J169" s="387"/>
      <c r="K169" s="387"/>
    </row>
    <row r="170" spans="1:11" x14ac:dyDescent="0.2">
      <c r="A170" s="389"/>
      <c r="B170" s="389"/>
      <c r="C170" s="387"/>
      <c r="D170" s="387"/>
      <c r="E170" s="387"/>
      <c r="F170" s="387"/>
      <c r="G170" s="385"/>
      <c r="H170" s="386"/>
      <c r="I170" s="387"/>
      <c r="J170" s="387"/>
      <c r="K170" s="387"/>
    </row>
    <row r="171" spans="1:11" x14ac:dyDescent="0.2">
      <c r="A171" s="389"/>
      <c r="B171" s="389"/>
      <c r="C171" s="387"/>
      <c r="D171" s="387"/>
      <c r="E171" s="387"/>
      <c r="F171" s="387"/>
      <c r="G171" s="385"/>
      <c r="H171" s="386"/>
      <c r="I171" s="387"/>
      <c r="J171" s="387"/>
      <c r="K171" s="387"/>
    </row>
    <row r="172" spans="1:11" x14ac:dyDescent="0.2">
      <c r="A172" s="389"/>
      <c r="B172" s="389"/>
      <c r="C172" s="387"/>
      <c r="D172" s="387"/>
      <c r="E172" s="387"/>
      <c r="F172" s="387"/>
      <c r="G172" s="385"/>
      <c r="H172" s="386"/>
      <c r="I172" s="387"/>
      <c r="J172" s="387"/>
      <c r="K172" s="387"/>
    </row>
    <row r="173" spans="1:11" x14ac:dyDescent="0.2">
      <c r="A173" s="389"/>
      <c r="B173" s="389"/>
      <c r="C173" s="387"/>
      <c r="D173" s="387"/>
      <c r="E173" s="387"/>
      <c r="F173" s="387"/>
      <c r="G173" s="385"/>
      <c r="H173" s="386"/>
      <c r="I173" s="387"/>
      <c r="J173" s="387"/>
      <c r="K173" s="387"/>
    </row>
    <row r="174" spans="1:11" x14ac:dyDescent="0.2">
      <c r="A174" s="389"/>
      <c r="B174" s="389"/>
      <c r="C174" s="387"/>
      <c r="D174" s="387"/>
      <c r="E174" s="387"/>
      <c r="F174" s="387"/>
      <c r="G174" s="385"/>
      <c r="H174" s="386"/>
      <c r="I174" s="387"/>
      <c r="J174" s="387"/>
      <c r="K174" s="387"/>
    </row>
    <row r="175" spans="1:11" x14ac:dyDescent="0.2">
      <c r="A175" s="389"/>
      <c r="B175" s="389"/>
      <c r="C175" s="387"/>
      <c r="D175" s="387"/>
      <c r="E175" s="387"/>
      <c r="F175" s="387"/>
      <c r="G175" s="385"/>
      <c r="H175" s="386"/>
      <c r="I175" s="387"/>
      <c r="J175" s="387"/>
      <c r="K175" s="387"/>
    </row>
    <row r="176" spans="1:11" x14ac:dyDescent="0.2">
      <c r="A176" s="389"/>
      <c r="B176" s="389"/>
      <c r="C176" s="387"/>
      <c r="D176" s="387"/>
      <c r="E176" s="387"/>
      <c r="F176" s="387"/>
      <c r="G176" s="385"/>
      <c r="H176" s="386"/>
      <c r="I176" s="387"/>
      <c r="J176" s="387"/>
      <c r="K176" s="387"/>
    </row>
    <row r="177" spans="1:11" x14ac:dyDescent="0.2">
      <c r="A177" s="389"/>
      <c r="B177" s="389"/>
      <c r="C177" s="387"/>
      <c r="D177" s="387"/>
      <c r="E177" s="387"/>
      <c r="F177" s="387"/>
      <c r="G177" s="385"/>
      <c r="H177" s="386"/>
      <c r="I177" s="387"/>
      <c r="J177" s="387"/>
      <c r="K177" s="387"/>
    </row>
    <row r="178" spans="1:11" x14ac:dyDescent="0.2">
      <c r="A178" s="389"/>
      <c r="B178" s="389"/>
      <c r="C178" s="387"/>
      <c r="D178" s="387"/>
      <c r="E178" s="387"/>
      <c r="F178" s="387"/>
      <c r="G178" s="385"/>
      <c r="H178" s="386"/>
      <c r="I178" s="387"/>
      <c r="J178" s="387"/>
      <c r="K178" s="387"/>
    </row>
    <row r="179" spans="1:11" x14ac:dyDescent="0.2">
      <c r="A179" s="389"/>
      <c r="B179" s="389"/>
      <c r="C179" s="387"/>
      <c r="D179" s="387"/>
      <c r="E179" s="387"/>
      <c r="F179" s="387"/>
      <c r="G179" s="385"/>
      <c r="H179" s="386"/>
      <c r="I179" s="387"/>
      <c r="J179" s="387"/>
      <c r="K179" s="387"/>
    </row>
    <row r="180" spans="1:11" x14ac:dyDescent="0.2">
      <c r="A180" s="389"/>
      <c r="B180" s="389"/>
      <c r="C180" s="387"/>
      <c r="D180" s="387"/>
      <c r="E180" s="387"/>
      <c r="F180" s="387"/>
      <c r="G180" s="385"/>
      <c r="H180" s="386"/>
      <c r="I180" s="387"/>
      <c r="J180" s="387"/>
      <c r="K180" s="387"/>
    </row>
    <row r="181" spans="1:11" x14ac:dyDescent="0.2">
      <c r="A181" s="389"/>
      <c r="B181" s="389"/>
      <c r="C181" s="387"/>
      <c r="D181" s="387"/>
      <c r="E181" s="387"/>
      <c r="F181" s="387"/>
      <c r="G181" s="385"/>
      <c r="H181" s="386"/>
      <c r="I181" s="387"/>
      <c r="J181" s="387"/>
      <c r="K181" s="387"/>
    </row>
    <row r="182" spans="1:11" x14ac:dyDescent="0.2">
      <c r="A182" s="389"/>
      <c r="B182" s="389"/>
      <c r="C182" s="387"/>
      <c r="D182" s="387"/>
      <c r="E182" s="387"/>
      <c r="F182" s="387"/>
      <c r="G182" s="385"/>
      <c r="H182" s="386"/>
      <c r="I182" s="387"/>
      <c r="J182" s="387"/>
      <c r="K182" s="387"/>
    </row>
    <row r="183" spans="1:11" x14ac:dyDescent="0.2">
      <c r="A183" s="389"/>
      <c r="B183" s="389"/>
      <c r="C183" s="387"/>
      <c r="D183" s="387"/>
      <c r="E183" s="387"/>
      <c r="F183" s="387"/>
      <c r="G183" s="385"/>
      <c r="H183" s="386"/>
      <c r="I183" s="387"/>
      <c r="J183" s="387"/>
      <c r="K183" s="387"/>
    </row>
    <row r="184" spans="1:11" x14ac:dyDescent="0.2">
      <c r="A184" s="389"/>
      <c r="B184" s="389"/>
      <c r="C184" s="387"/>
      <c r="D184" s="387"/>
      <c r="E184" s="387"/>
      <c r="F184" s="387"/>
      <c r="G184" s="385"/>
      <c r="H184" s="386"/>
      <c r="I184" s="387"/>
      <c r="J184" s="387"/>
      <c r="K184" s="387"/>
    </row>
    <row r="185" spans="1:11" x14ac:dyDescent="0.2">
      <c r="A185" s="389"/>
      <c r="B185" s="389"/>
      <c r="C185" s="387"/>
      <c r="D185" s="387"/>
      <c r="E185" s="387"/>
      <c r="F185" s="387"/>
      <c r="G185" s="385"/>
      <c r="H185" s="386"/>
      <c r="I185" s="387"/>
      <c r="J185" s="387"/>
      <c r="K185" s="387"/>
    </row>
    <row r="186" spans="1:11" x14ac:dyDescent="0.2">
      <c r="A186" s="389"/>
      <c r="B186" s="389"/>
      <c r="C186" s="387"/>
      <c r="D186" s="387"/>
      <c r="E186" s="387"/>
      <c r="F186" s="387"/>
      <c r="G186" s="385"/>
      <c r="H186" s="386"/>
      <c r="I186" s="387"/>
      <c r="J186" s="387"/>
      <c r="K186" s="387"/>
    </row>
    <row r="187" spans="1:11" x14ac:dyDescent="0.2">
      <c r="A187" s="389"/>
      <c r="B187" s="389"/>
      <c r="C187" s="387"/>
      <c r="D187" s="387"/>
      <c r="E187" s="387"/>
      <c r="F187" s="387"/>
      <c r="G187" s="385"/>
      <c r="H187" s="386"/>
      <c r="I187" s="387"/>
      <c r="J187" s="387"/>
      <c r="K187" s="387"/>
    </row>
    <row r="188" spans="1:11" x14ac:dyDescent="0.2">
      <c r="A188" s="389"/>
      <c r="B188" s="389"/>
      <c r="C188" s="387"/>
      <c r="D188" s="387"/>
      <c r="E188" s="387"/>
      <c r="F188" s="387"/>
      <c r="G188" s="385"/>
      <c r="H188" s="386"/>
      <c r="I188" s="387"/>
      <c r="J188" s="387"/>
      <c r="K188" s="387"/>
    </row>
    <row r="189" spans="1:11" x14ac:dyDescent="0.2">
      <c r="A189" s="389"/>
      <c r="B189" s="389"/>
      <c r="C189" s="387"/>
      <c r="D189" s="387"/>
      <c r="E189" s="387"/>
      <c r="F189" s="387"/>
      <c r="G189" s="385"/>
      <c r="H189" s="386"/>
      <c r="I189" s="387"/>
      <c r="J189" s="387"/>
      <c r="K189" s="387"/>
    </row>
    <row r="190" spans="1:11" x14ac:dyDescent="0.2">
      <c r="A190" s="389"/>
      <c r="B190" s="389"/>
      <c r="C190" s="387"/>
      <c r="D190" s="387"/>
      <c r="E190" s="387"/>
      <c r="F190" s="387"/>
      <c r="G190" s="385"/>
      <c r="H190" s="386"/>
      <c r="I190" s="387"/>
      <c r="J190" s="387"/>
      <c r="K190" s="387"/>
    </row>
    <row r="191" spans="1:11" x14ac:dyDescent="0.2">
      <c r="A191" s="389"/>
      <c r="B191" s="389"/>
      <c r="C191" s="387"/>
      <c r="D191" s="387"/>
      <c r="E191" s="387"/>
      <c r="F191" s="387"/>
      <c r="G191" s="385"/>
      <c r="H191" s="386"/>
      <c r="I191" s="387"/>
      <c r="J191" s="387"/>
      <c r="K191" s="387"/>
    </row>
    <row r="192" spans="1:11" x14ac:dyDescent="0.2">
      <c r="A192" s="389"/>
      <c r="B192" s="389"/>
      <c r="C192" s="387"/>
      <c r="D192" s="387"/>
      <c r="E192" s="387"/>
      <c r="F192" s="387"/>
      <c r="G192" s="385"/>
      <c r="H192" s="386"/>
      <c r="I192" s="387"/>
      <c r="J192" s="387"/>
      <c r="K192" s="387"/>
    </row>
    <row r="193" spans="1:11" x14ac:dyDescent="0.2">
      <c r="A193" s="389"/>
      <c r="B193" s="389"/>
      <c r="C193" s="387"/>
      <c r="D193" s="387"/>
      <c r="E193" s="387"/>
      <c r="F193" s="387"/>
      <c r="G193" s="385"/>
      <c r="H193" s="386"/>
      <c r="I193" s="387"/>
      <c r="J193" s="387"/>
      <c r="K193" s="387"/>
    </row>
    <row r="194" spans="1:11" x14ac:dyDescent="0.2">
      <c r="A194" s="389"/>
      <c r="B194" s="389"/>
      <c r="C194" s="387"/>
      <c r="D194" s="387"/>
      <c r="E194" s="387"/>
      <c r="F194" s="387"/>
      <c r="G194" s="385"/>
      <c r="H194" s="386"/>
      <c r="I194" s="387"/>
      <c r="J194" s="387"/>
      <c r="K194" s="387"/>
    </row>
    <row r="195" spans="1:11" x14ac:dyDescent="0.2">
      <c r="A195" s="389"/>
      <c r="B195" s="389"/>
      <c r="C195" s="387"/>
      <c r="D195" s="387"/>
      <c r="E195" s="387"/>
      <c r="F195" s="387"/>
      <c r="G195" s="385"/>
      <c r="H195" s="386"/>
      <c r="I195" s="387"/>
      <c r="J195" s="387"/>
      <c r="K195" s="387"/>
    </row>
    <row r="196" spans="1:11" x14ac:dyDescent="0.2">
      <c r="A196" s="389"/>
      <c r="B196" s="389"/>
      <c r="C196" s="387"/>
      <c r="D196" s="387"/>
      <c r="E196" s="387"/>
      <c r="F196" s="387"/>
      <c r="G196" s="385"/>
      <c r="H196" s="386"/>
      <c r="I196" s="387"/>
      <c r="J196" s="387"/>
      <c r="K196" s="387"/>
    </row>
    <row r="197" spans="1:11" x14ac:dyDescent="0.2">
      <c r="A197" s="389"/>
      <c r="B197" s="389"/>
      <c r="C197" s="387"/>
      <c r="D197" s="387"/>
      <c r="E197" s="387"/>
      <c r="F197" s="387"/>
      <c r="G197" s="385"/>
      <c r="H197" s="386"/>
      <c r="I197" s="387"/>
      <c r="J197" s="387"/>
      <c r="K197" s="387"/>
    </row>
    <row r="198" spans="1:11" x14ac:dyDescent="0.2">
      <c r="A198" s="389"/>
      <c r="B198" s="389"/>
      <c r="C198" s="387"/>
      <c r="D198" s="387"/>
      <c r="E198" s="387"/>
      <c r="F198" s="387"/>
      <c r="G198" s="385"/>
      <c r="H198" s="386"/>
      <c r="I198" s="387"/>
      <c r="J198" s="387"/>
      <c r="K198" s="387"/>
    </row>
    <row r="199" spans="1:11" x14ac:dyDescent="0.2">
      <c r="A199" s="389"/>
      <c r="B199" s="389"/>
      <c r="C199" s="387"/>
      <c r="D199" s="387"/>
      <c r="E199" s="387"/>
      <c r="F199" s="387"/>
      <c r="G199" s="385"/>
      <c r="H199" s="386"/>
      <c r="I199" s="387"/>
      <c r="J199" s="387"/>
      <c r="K199" s="387"/>
    </row>
    <row r="200" spans="1:11" x14ac:dyDescent="0.2">
      <c r="A200" s="389"/>
      <c r="B200" s="389"/>
      <c r="C200" s="387"/>
      <c r="D200" s="387"/>
      <c r="E200" s="387"/>
      <c r="F200" s="387"/>
      <c r="G200" s="385"/>
      <c r="H200" s="386"/>
      <c r="I200" s="387"/>
      <c r="J200" s="387"/>
      <c r="K200" s="387"/>
    </row>
    <row r="201" spans="1:11" x14ac:dyDescent="0.2">
      <c r="A201" s="389"/>
      <c r="B201" s="389"/>
      <c r="C201" s="387"/>
      <c r="D201" s="387"/>
      <c r="E201" s="387"/>
      <c r="F201" s="387"/>
      <c r="G201" s="385"/>
      <c r="H201" s="386"/>
      <c r="I201" s="387"/>
      <c r="J201" s="387"/>
      <c r="K201" s="387"/>
    </row>
    <row r="202" spans="1:11" x14ac:dyDescent="0.2">
      <c r="A202" s="389"/>
      <c r="B202" s="389"/>
      <c r="C202" s="387"/>
      <c r="D202" s="387"/>
      <c r="E202" s="387"/>
      <c r="F202" s="387"/>
      <c r="G202" s="385"/>
      <c r="H202" s="386"/>
      <c r="I202" s="387"/>
      <c r="J202" s="387"/>
      <c r="K202" s="387"/>
    </row>
    <row r="203" spans="1:11" x14ac:dyDescent="0.2">
      <c r="A203" s="389"/>
      <c r="B203" s="389"/>
      <c r="C203" s="387"/>
      <c r="D203" s="387"/>
      <c r="E203" s="387"/>
      <c r="F203" s="387"/>
      <c r="G203" s="385"/>
      <c r="H203" s="386"/>
      <c r="I203" s="387"/>
      <c r="J203" s="387"/>
      <c r="K203" s="387"/>
    </row>
    <row r="204" spans="1:11" x14ac:dyDescent="0.2">
      <c r="A204" s="389"/>
      <c r="B204" s="389"/>
      <c r="C204" s="387"/>
      <c r="D204" s="387"/>
      <c r="E204" s="387"/>
      <c r="F204" s="387"/>
      <c r="G204" s="385"/>
      <c r="H204" s="386"/>
      <c r="I204" s="387"/>
      <c r="J204" s="387"/>
      <c r="K204" s="387"/>
    </row>
    <row r="205" spans="1:11" x14ac:dyDescent="0.2">
      <c r="A205" s="389"/>
      <c r="B205" s="389"/>
      <c r="C205" s="387"/>
      <c r="D205" s="387"/>
      <c r="E205" s="387"/>
      <c r="F205" s="387"/>
      <c r="G205" s="385"/>
      <c r="H205" s="386"/>
      <c r="I205" s="387"/>
      <c r="J205" s="387"/>
      <c r="K205" s="387"/>
    </row>
    <row r="206" spans="1:11" x14ac:dyDescent="0.2">
      <c r="A206" s="389"/>
      <c r="B206" s="389"/>
      <c r="C206" s="387"/>
      <c r="D206" s="387"/>
      <c r="E206" s="387"/>
      <c r="F206" s="387"/>
      <c r="G206" s="385"/>
      <c r="H206" s="386"/>
      <c r="I206" s="387"/>
      <c r="J206" s="387"/>
      <c r="K206" s="387"/>
    </row>
    <row r="207" spans="1:11" x14ac:dyDescent="0.2">
      <c r="A207" s="389"/>
      <c r="B207" s="389"/>
      <c r="C207" s="387"/>
      <c r="D207" s="387"/>
      <c r="E207" s="387"/>
      <c r="F207" s="387"/>
      <c r="G207" s="385"/>
      <c r="H207" s="386"/>
      <c r="I207" s="387"/>
      <c r="J207" s="387"/>
      <c r="K207" s="387"/>
    </row>
    <row r="208" spans="1:11" x14ac:dyDescent="0.2">
      <c r="A208" s="389"/>
      <c r="B208" s="389"/>
      <c r="C208" s="387"/>
      <c r="D208" s="387"/>
      <c r="E208" s="387"/>
      <c r="F208" s="387"/>
      <c r="G208" s="385"/>
      <c r="H208" s="386"/>
      <c r="I208" s="387"/>
      <c r="J208" s="387"/>
      <c r="K208" s="387"/>
    </row>
    <row r="209" spans="1:11" x14ac:dyDescent="0.2">
      <c r="A209" s="389"/>
      <c r="B209" s="389"/>
      <c r="C209" s="387"/>
      <c r="D209" s="387"/>
      <c r="E209" s="387"/>
      <c r="F209" s="387"/>
      <c r="G209" s="385"/>
      <c r="H209" s="386"/>
      <c r="I209" s="387"/>
      <c r="J209" s="387"/>
      <c r="K209" s="387"/>
    </row>
    <row r="210" spans="1:11" x14ac:dyDescent="0.2">
      <c r="A210" s="389"/>
      <c r="B210" s="389"/>
      <c r="C210" s="387"/>
      <c r="D210" s="387"/>
      <c r="E210" s="387"/>
      <c r="F210" s="387"/>
      <c r="G210" s="385"/>
      <c r="H210" s="386"/>
      <c r="I210" s="387"/>
      <c r="J210" s="387"/>
      <c r="K210" s="387"/>
    </row>
    <row r="211" spans="1:11" x14ac:dyDescent="0.2">
      <c r="A211" s="389"/>
      <c r="B211" s="389"/>
      <c r="C211" s="387"/>
      <c r="D211" s="387"/>
      <c r="E211" s="387"/>
      <c r="F211" s="387"/>
      <c r="G211" s="385"/>
      <c r="H211" s="386"/>
      <c r="I211" s="387"/>
      <c r="J211" s="387"/>
      <c r="K211" s="387"/>
    </row>
    <row r="212" spans="1:11" x14ac:dyDescent="0.2">
      <c r="A212" s="389"/>
      <c r="B212" s="389"/>
      <c r="C212" s="387"/>
      <c r="D212" s="387"/>
      <c r="E212" s="387"/>
      <c r="F212" s="387"/>
      <c r="G212" s="385"/>
      <c r="H212" s="386"/>
      <c r="I212" s="387"/>
      <c r="J212" s="387"/>
      <c r="K212" s="387"/>
    </row>
    <row r="213" spans="1:11" x14ac:dyDescent="0.2">
      <c r="A213" s="389"/>
      <c r="B213" s="389"/>
      <c r="C213" s="387"/>
      <c r="D213" s="387"/>
      <c r="E213" s="387"/>
      <c r="F213" s="387"/>
      <c r="G213" s="385"/>
      <c r="H213" s="386"/>
      <c r="I213" s="387"/>
      <c r="J213" s="387"/>
      <c r="K213" s="387"/>
    </row>
    <row r="214" spans="1:11" x14ac:dyDescent="0.2">
      <c r="A214" s="389"/>
      <c r="B214" s="389"/>
      <c r="C214" s="387"/>
      <c r="D214" s="387"/>
      <c r="E214" s="387"/>
      <c r="F214" s="387"/>
      <c r="G214" s="385"/>
      <c r="H214" s="386"/>
      <c r="I214" s="387"/>
      <c r="J214" s="387"/>
      <c r="K214" s="387"/>
    </row>
    <row r="215" spans="1:11" x14ac:dyDescent="0.2">
      <c r="A215" s="389"/>
      <c r="B215" s="389"/>
      <c r="C215" s="387"/>
      <c r="D215" s="387"/>
      <c r="E215" s="387"/>
      <c r="F215" s="387"/>
      <c r="G215" s="385"/>
      <c r="H215" s="386"/>
      <c r="I215" s="387"/>
      <c r="J215" s="387"/>
      <c r="K215" s="387"/>
    </row>
    <row r="216" spans="1:11" x14ac:dyDescent="0.2">
      <c r="A216" s="389"/>
      <c r="B216" s="389"/>
      <c r="C216" s="387"/>
      <c r="D216" s="387"/>
      <c r="E216" s="387"/>
      <c r="F216" s="387"/>
      <c r="G216" s="385"/>
      <c r="H216" s="386"/>
      <c r="I216" s="387"/>
      <c r="J216" s="387"/>
      <c r="K216" s="387"/>
    </row>
    <row r="217" spans="1:11" x14ac:dyDescent="0.2">
      <c r="A217" s="389"/>
      <c r="B217" s="389"/>
      <c r="C217" s="387"/>
      <c r="D217" s="387"/>
      <c r="E217" s="387"/>
      <c r="F217" s="387"/>
      <c r="G217" s="385"/>
      <c r="H217" s="386"/>
      <c r="I217" s="387"/>
      <c r="J217" s="387"/>
      <c r="K217" s="387"/>
    </row>
    <row r="218" spans="1:11" x14ac:dyDescent="0.2">
      <c r="A218" s="389"/>
      <c r="B218" s="389"/>
      <c r="C218" s="387"/>
      <c r="D218" s="387"/>
      <c r="E218" s="387"/>
      <c r="F218" s="387"/>
      <c r="G218" s="385"/>
      <c r="H218" s="386"/>
      <c r="I218" s="387"/>
      <c r="J218" s="387"/>
      <c r="K218" s="387"/>
    </row>
    <row r="219" spans="1:11" x14ac:dyDescent="0.2">
      <c r="A219" s="389"/>
      <c r="B219" s="389"/>
      <c r="C219" s="387"/>
      <c r="D219" s="387"/>
      <c r="E219" s="387"/>
      <c r="F219" s="387"/>
      <c r="G219" s="385"/>
      <c r="H219" s="386"/>
      <c r="I219" s="387"/>
      <c r="J219" s="387"/>
      <c r="K219" s="387"/>
    </row>
    <row r="220" spans="1:11" x14ac:dyDescent="0.2">
      <c r="A220" s="389"/>
      <c r="B220" s="389"/>
      <c r="C220" s="387"/>
      <c r="D220" s="387"/>
      <c r="E220" s="387"/>
      <c r="F220" s="387"/>
      <c r="G220" s="385"/>
      <c r="H220" s="386"/>
      <c r="I220" s="387"/>
      <c r="J220" s="387"/>
      <c r="K220" s="387"/>
    </row>
    <row r="221" spans="1:11" x14ac:dyDescent="0.2">
      <c r="A221" s="389"/>
      <c r="B221" s="389"/>
      <c r="C221" s="387"/>
      <c r="D221" s="387"/>
      <c r="E221" s="387"/>
      <c r="F221" s="387"/>
      <c r="G221" s="385"/>
      <c r="H221" s="386"/>
      <c r="I221" s="387"/>
      <c r="J221" s="387"/>
      <c r="K221" s="387"/>
    </row>
    <row r="222" spans="1:11" x14ac:dyDescent="0.2">
      <c r="A222" s="389"/>
      <c r="B222" s="389"/>
      <c r="C222" s="387"/>
      <c r="D222" s="387"/>
      <c r="E222" s="387"/>
      <c r="F222" s="387"/>
      <c r="G222" s="385"/>
      <c r="H222" s="386"/>
      <c r="I222" s="387"/>
      <c r="J222" s="387"/>
      <c r="K222" s="387"/>
    </row>
    <row r="223" spans="1:11" x14ac:dyDescent="0.2">
      <c r="A223" s="389"/>
      <c r="B223" s="389"/>
      <c r="C223" s="387"/>
      <c r="D223" s="387"/>
      <c r="E223" s="387"/>
      <c r="F223" s="387"/>
      <c r="G223" s="385"/>
      <c r="H223" s="386"/>
      <c r="I223" s="387"/>
      <c r="J223" s="387"/>
      <c r="K223" s="387"/>
    </row>
    <row r="224" spans="1:11" x14ac:dyDescent="0.2">
      <c r="A224" s="389"/>
      <c r="B224" s="389"/>
      <c r="C224" s="387"/>
      <c r="D224" s="387"/>
      <c r="E224" s="387"/>
      <c r="F224" s="387"/>
      <c r="G224" s="385"/>
      <c r="H224" s="386"/>
      <c r="I224" s="387"/>
      <c r="J224" s="387"/>
      <c r="K224" s="387"/>
    </row>
    <row r="225" spans="1:11" x14ac:dyDescent="0.2">
      <c r="A225" s="389"/>
      <c r="B225" s="389"/>
      <c r="C225" s="387"/>
      <c r="D225" s="387"/>
      <c r="E225" s="387"/>
      <c r="F225" s="387"/>
      <c r="G225" s="385"/>
      <c r="H225" s="386"/>
      <c r="I225" s="387"/>
      <c r="J225" s="387"/>
      <c r="K225" s="387"/>
    </row>
    <row r="226" spans="1:11" x14ac:dyDescent="0.2">
      <c r="A226" s="389"/>
      <c r="B226" s="389"/>
      <c r="C226" s="387"/>
      <c r="D226" s="387"/>
      <c r="E226" s="387"/>
      <c r="F226" s="387"/>
      <c r="G226" s="385"/>
      <c r="H226" s="386"/>
      <c r="I226" s="387"/>
      <c r="J226" s="387"/>
      <c r="K226" s="387"/>
    </row>
    <row r="227" spans="1:11" x14ac:dyDescent="0.2">
      <c r="A227" s="389"/>
      <c r="B227" s="389"/>
      <c r="C227" s="387"/>
      <c r="D227" s="387"/>
      <c r="E227" s="387"/>
      <c r="F227" s="387"/>
      <c r="G227" s="385"/>
      <c r="H227" s="386"/>
      <c r="I227" s="387"/>
      <c r="J227" s="387"/>
      <c r="K227" s="387"/>
    </row>
    <row r="228" spans="1:11" x14ac:dyDescent="0.2">
      <c r="A228" s="389"/>
      <c r="B228" s="389"/>
      <c r="C228" s="387"/>
      <c r="D228" s="387"/>
      <c r="E228" s="387"/>
      <c r="F228" s="387"/>
      <c r="G228" s="385"/>
      <c r="H228" s="386"/>
      <c r="I228" s="387"/>
      <c r="J228" s="387"/>
      <c r="K228" s="387"/>
    </row>
    <row r="229" spans="1:11" x14ac:dyDescent="0.2">
      <c r="A229" s="389"/>
      <c r="B229" s="389"/>
      <c r="C229" s="387"/>
      <c r="D229" s="387"/>
      <c r="E229" s="387"/>
      <c r="F229" s="387"/>
      <c r="G229" s="385"/>
      <c r="H229" s="386"/>
      <c r="I229" s="387"/>
      <c r="J229" s="387"/>
      <c r="K229" s="387"/>
    </row>
    <row r="230" spans="1:11" x14ac:dyDescent="0.2">
      <c r="A230" s="389"/>
      <c r="B230" s="389"/>
      <c r="C230" s="387"/>
      <c r="D230" s="387"/>
      <c r="E230" s="387"/>
      <c r="F230" s="387"/>
      <c r="G230" s="385"/>
      <c r="H230" s="386"/>
      <c r="I230" s="387"/>
      <c r="J230" s="387"/>
      <c r="K230" s="387"/>
    </row>
    <row r="231" spans="1:11" x14ac:dyDescent="0.2">
      <c r="A231" s="389"/>
      <c r="B231" s="389"/>
      <c r="C231" s="387"/>
      <c r="D231" s="387"/>
      <c r="E231" s="387"/>
      <c r="F231" s="387"/>
      <c r="G231" s="385"/>
      <c r="H231" s="386"/>
      <c r="I231" s="387"/>
      <c r="J231" s="387"/>
      <c r="K231" s="387"/>
    </row>
    <row r="232" spans="1:11" x14ac:dyDescent="0.2">
      <c r="A232" s="389"/>
      <c r="B232" s="389"/>
      <c r="C232" s="387"/>
      <c r="D232" s="387"/>
      <c r="E232" s="387"/>
      <c r="F232" s="387"/>
      <c r="G232" s="385"/>
      <c r="H232" s="386"/>
      <c r="I232" s="387"/>
      <c r="J232" s="387"/>
      <c r="K232" s="387"/>
    </row>
    <row r="233" spans="1:11" x14ac:dyDescent="0.2">
      <c r="A233" s="389"/>
      <c r="B233" s="389"/>
      <c r="C233" s="387"/>
      <c r="D233" s="387"/>
      <c r="E233" s="387"/>
      <c r="F233" s="387"/>
      <c r="G233" s="385"/>
      <c r="H233" s="386"/>
      <c r="I233" s="387"/>
      <c r="J233" s="387"/>
      <c r="K233" s="387"/>
    </row>
    <row r="234" spans="1:11" x14ac:dyDescent="0.2">
      <c r="A234" s="389"/>
      <c r="B234" s="389"/>
      <c r="C234" s="387"/>
      <c r="D234" s="387"/>
      <c r="E234" s="387"/>
      <c r="F234" s="387"/>
      <c r="G234" s="385"/>
      <c r="H234" s="386"/>
      <c r="I234" s="387"/>
      <c r="J234" s="387"/>
      <c r="K234" s="387"/>
    </row>
    <row r="235" spans="1:11" x14ac:dyDescent="0.2">
      <c r="A235" s="389"/>
      <c r="B235" s="389"/>
      <c r="C235" s="387"/>
      <c r="D235" s="387"/>
      <c r="E235" s="387"/>
      <c r="F235" s="387"/>
      <c r="G235" s="385"/>
      <c r="H235" s="386"/>
      <c r="I235" s="387"/>
      <c r="J235" s="387"/>
      <c r="K235" s="387"/>
    </row>
    <row r="236" spans="1:11" x14ac:dyDescent="0.2">
      <c r="A236" s="389"/>
      <c r="B236" s="389"/>
      <c r="C236" s="387"/>
      <c r="D236" s="387"/>
      <c r="E236" s="387"/>
      <c r="F236" s="387"/>
      <c r="G236" s="385"/>
      <c r="H236" s="386"/>
      <c r="I236" s="387"/>
      <c r="J236" s="387"/>
      <c r="K236" s="387"/>
    </row>
    <row r="237" spans="1:11" x14ac:dyDescent="0.2">
      <c r="A237" s="389"/>
      <c r="B237" s="389"/>
      <c r="C237" s="387"/>
      <c r="D237" s="387"/>
      <c r="E237" s="387"/>
      <c r="F237" s="387"/>
      <c r="G237" s="385"/>
      <c r="H237" s="386"/>
      <c r="I237" s="387"/>
      <c r="J237" s="387"/>
      <c r="K237" s="387"/>
    </row>
    <row r="238" spans="1:11" x14ac:dyDescent="0.2">
      <c r="A238" s="389"/>
      <c r="B238" s="389"/>
      <c r="C238" s="387"/>
      <c r="D238" s="387"/>
      <c r="E238" s="387"/>
      <c r="F238" s="387"/>
      <c r="G238" s="385"/>
      <c r="H238" s="386"/>
      <c r="I238" s="387"/>
      <c r="J238" s="387"/>
      <c r="K238" s="387"/>
    </row>
    <row r="239" spans="1:11" x14ac:dyDescent="0.2">
      <c r="A239" s="389"/>
      <c r="B239" s="389"/>
      <c r="C239" s="387"/>
      <c r="D239" s="387"/>
      <c r="E239" s="387"/>
      <c r="F239" s="387"/>
      <c r="G239" s="385"/>
      <c r="H239" s="386"/>
      <c r="I239" s="387"/>
      <c r="J239" s="387"/>
      <c r="K239" s="387"/>
    </row>
    <row r="240" spans="1:11" x14ac:dyDescent="0.2">
      <c r="A240" s="389"/>
      <c r="B240" s="389"/>
      <c r="C240" s="387"/>
      <c r="D240" s="387"/>
      <c r="E240" s="387"/>
      <c r="F240" s="387"/>
      <c r="G240" s="385"/>
      <c r="H240" s="386"/>
      <c r="I240" s="387"/>
      <c r="J240" s="387"/>
      <c r="K240" s="387"/>
    </row>
    <row r="241" spans="1:11" x14ac:dyDescent="0.2">
      <c r="A241" s="389"/>
      <c r="B241" s="389"/>
      <c r="C241" s="387"/>
      <c r="D241" s="387"/>
      <c r="E241" s="387"/>
      <c r="F241" s="387"/>
      <c r="G241" s="385"/>
      <c r="H241" s="386"/>
      <c r="I241" s="387"/>
      <c r="J241" s="387"/>
      <c r="K241" s="387"/>
    </row>
    <row r="242" spans="1:11" x14ac:dyDescent="0.2">
      <c r="A242" s="389"/>
      <c r="B242" s="389"/>
      <c r="C242" s="387"/>
      <c r="D242" s="387"/>
      <c r="E242" s="387"/>
      <c r="F242" s="387"/>
      <c r="G242" s="385"/>
      <c r="H242" s="386"/>
      <c r="I242" s="387"/>
      <c r="J242" s="387"/>
      <c r="K242" s="387"/>
    </row>
    <row r="243" spans="1:11" x14ac:dyDescent="0.2">
      <c r="A243" s="389"/>
      <c r="B243" s="389"/>
      <c r="C243" s="387"/>
      <c r="D243" s="387"/>
      <c r="E243" s="387"/>
      <c r="F243" s="387"/>
      <c r="G243" s="385"/>
      <c r="H243" s="386"/>
      <c r="I243" s="387"/>
      <c r="J243" s="387"/>
      <c r="K243" s="387"/>
    </row>
    <row r="244" spans="1:11" x14ac:dyDescent="0.2">
      <c r="A244" s="389"/>
      <c r="B244" s="389"/>
      <c r="C244" s="387"/>
      <c r="D244" s="387"/>
      <c r="E244" s="387"/>
      <c r="F244" s="387"/>
      <c r="G244" s="385"/>
      <c r="H244" s="386"/>
      <c r="I244" s="387"/>
      <c r="J244" s="387"/>
      <c r="K244" s="387"/>
    </row>
    <row r="245" spans="1:11" x14ac:dyDescent="0.2">
      <c r="A245" s="389"/>
      <c r="B245" s="389"/>
      <c r="C245" s="387"/>
      <c r="D245" s="387"/>
      <c r="E245" s="387"/>
      <c r="F245" s="387"/>
      <c r="G245" s="385"/>
      <c r="H245" s="386"/>
      <c r="I245" s="387"/>
      <c r="J245" s="387"/>
      <c r="K245" s="387"/>
    </row>
    <row r="246" spans="1:11" x14ac:dyDescent="0.2">
      <c r="A246" s="389"/>
      <c r="B246" s="389"/>
      <c r="C246" s="387"/>
      <c r="D246" s="387"/>
      <c r="E246" s="387"/>
      <c r="F246" s="387"/>
      <c r="G246" s="385"/>
      <c r="H246" s="386"/>
      <c r="I246" s="387"/>
      <c r="J246" s="387"/>
      <c r="K246" s="387"/>
    </row>
    <row r="247" spans="1:11" x14ac:dyDescent="0.2">
      <c r="A247" s="389"/>
      <c r="B247" s="389"/>
      <c r="C247" s="387"/>
      <c r="D247" s="387"/>
      <c r="E247" s="387"/>
      <c r="F247" s="387"/>
      <c r="G247" s="385"/>
      <c r="H247" s="386"/>
      <c r="I247" s="387"/>
      <c r="J247" s="387"/>
      <c r="K247" s="387"/>
    </row>
    <row r="248" spans="1:11" x14ac:dyDescent="0.2">
      <c r="A248" s="389"/>
      <c r="B248" s="389"/>
      <c r="C248" s="387"/>
      <c r="D248" s="387"/>
      <c r="E248" s="387"/>
      <c r="F248" s="387"/>
      <c r="G248" s="385"/>
      <c r="H248" s="386"/>
      <c r="I248" s="387"/>
      <c r="J248" s="387"/>
      <c r="K248" s="387"/>
    </row>
    <row r="249" spans="1:11" x14ac:dyDescent="0.2">
      <c r="A249" s="389"/>
      <c r="B249" s="389"/>
      <c r="C249" s="387"/>
      <c r="D249" s="387"/>
      <c r="E249" s="387"/>
      <c r="F249" s="387"/>
      <c r="G249" s="385"/>
      <c r="H249" s="386"/>
      <c r="I249" s="387"/>
      <c r="J249" s="387"/>
      <c r="K249" s="387"/>
    </row>
    <row r="250" spans="1:11" x14ac:dyDescent="0.2">
      <c r="A250" s="389"/>
      <c r="B250" s="389"/>
      <c r="C250" s="387"/>
      <c r="D250" s="387"/>
      <c r="E250" s="387"/>
      <c r="F250" s="387"/>
      <c r="G250" s="385"/>
      <c r="H250" s="386"/>
      <c r="I250" s="387"/>
      <c r="J250" s="387"/>
      <c r="K250" s="387"/>
    </row>
    <row r="251" spans="1:11" x14ac:dyDescent="0.2">
      <c r="A251" s="389"/>
      <c r="B251" s="389"/>
      <c r="C251" s="387"/>
      <c r="D251" s="387"/>
      <c r="E251" s="387"/>
      <c r="F251" s="387"/>
      <c r="G251" s="385"/>
      <c r="H251" s="386"/>
      <c r="I251" s="387"/>
      <c r="J251" s="387"/>
      <c r="K251" s="387"/>
    </row>
    <row r="252" spans="1:11" x14ac:dyDescent="0.2">
      <c r="A252" s="389"/>
      <c r="B252" s="389"/>
      <c r="C252" s="387"/>
      <c r="D252" s="387"/>
      <c r="E252" s="387"/>
      <c r="F252" s="387"/>
      <c r="G252" s="385"/>
      <c r="H252" s="386"/>
      <c r="I252" s="387"/>
      <c r="J252" s="387"/>
      <c r="K252" s="387"/>
    </row>
    <row r="253" spans="1:11" x14ac:dyDescent="0.2">
      <c r="A253" s="389"/>
      <c r="B253" s="389"/>
      <c r="C253" s="387"/>
      <c r="D253" s="387"/>
      <c r="E253" s="387"/>
      <c r="F253" s="387"/>
      <c r="G253" s="385"/>
      <c r="H253" s="386"/>
      <c r="I253" s="387"/>
      <c r="J253" s="387"/>
      <c r="K253" s="387"/>
    </row>
    <row r="254" spans="1:11" x14ac:dyDescent="0.2">
      <c r="A254" s="389"/>
      <c r="B254" s="389"/>
      <c r="C254" s="387"/>
      <c r="D254" s="387"/>
      <c r="E254" s="387"/>
      <c r="F254" s="387"/>
      <c r="G254" s="385"/>
      <c r="H254" s="386"/>
      <c r="I254" s="387"/>
      <c r="J254" s="387"/>
      <c r="K254" s="387"/>
    </row>
    <row r="255" spans="1:11" x14ac:dyDescent="0.2">
      <c r="A255" s="389"/>
      <c r="B255" s="389"/>
      <c r="C255" s="387"/>
      <c r="D255" s="387"/>
      <c r="E255" s="387"/>
      <c r="F255" s="387"/>
      <c r="G255" s="385"/>
      <c r="H255" s="386"/>
      <c r="I255" s="387"/>
      <c r="J255" s="387"/>
      <c r="K255" s="387"/>
    </row>
    <row r="256" spans="1:11" x14ac:dyDescent="0.2">
      <c r="A256" s="389"/>
      <c r="B256" s="389"/>
      <c r="C256" s="387"/>
      <c r="D256" s="387"/>
      <c r="E256" s="387"/>
      <c r="F256" s="387"/>
      <c r="G256" s="385"/>
      <c r="H256" s="386"/>
      <c r="I256" s="387"/>
      <c r="J256" s="387"/>
      <c r="K256" s="387"/>
    </row>
    <row r="257" spans="1:11" x14ac:dyDescent="0.2">
      <c r="A257" s="389"/>
      <c r="B257" s="389"/>
      <c r="C257" s="387"/>
      <c r="D257" s="387"/>
      <c r="E257" s="387"/>
      <c r="F257" s="387"/>
      <c r="G257" s="385"/>
      <c r="H257" s="386"/>
      <c r="I257" s="387"/>
      <c r="J257" s="387"/>
      <c r="K257" s="387"/>
    </row>
    <row r="258" spans="1:11" x14ac:dyDescent="0.2">
      <c r="A258" s="389"/>
      <c r="B258" s="389"/>
      <c r="C258" s="387"/>
      <c r="D258" s="387"/>
      <c r="E258" s="387"/>
      <c r="F258" s="387"/>
      <c r="G258" s="385"/>
      <c r="H258" s="386"/>
      <c r="I258" s="387"/>
      <c r="J258" s="387"/>
      <c r="K258" s="387"/>
    </row>
    <row r="259" spans="1:11" x14ac:dyDescent="0.2">
      <c r="A259" s="389"/>
      <c r="B259" s="389"/>
      <c r="C259" s="387"/>
      <c r="D259" s="387"/>
      <c r="E259" s="387"/>
      <c r="F259" s="387"/>
      <c r="G259" s="385"/>
      <c r="H259" s="386"/>
      <c r="I259" s="387"/>
      <c r="J259" s="387"/>
      <c r="K259" s="387"/>
    </row>
    <row r="260" spans="1:11" x14ac:dyDescent="0.2">
      <c r="A260" s="389"/>
      <c r="B260" s="389"/>
      <c r="C260" s="387"/>
      <c r="D260" s="387"/>
      <c r="E260" s="387"/>
      <c r="F260" s="387"/>
      <c r="G260" s="385"/>
      <c r="H260" s="386"/>
      <c r="I260" s="387"/>
      <c r="J260" s="387"/>
      <c r="K260" s="387"/>
    </row>
    <row r="261" spans="1:11" x14ac:dyDescent="0.2">
      <c r="A261" s="389"/>
      <c r="B261" s="389"/>
      <c r="C261" s="387"/>
      <c r="D261" s="387"/>
      <c r="E261" s="387"/>
      <c r="F261" s="387"/>
      <c r="G261" s="385"/>
      <c r="H261" s="386"/>
      <c r="I261" s="387"/>
      <c r="J261" s="387"/>
      <c r="K261" s="387"/>
    </row>
    <row r="262" spans="1:11" x14ac:dyDescent="0.2">
      <c r="A262" s="389"/>
      <c r="B262" s="389"/>
      <c r="C262" s="387"/>
      <c r="D262" s="387"/>
      <c r="E262" s="387"/>
      <c r="F262" s="387"/>
      <c r="G262" s="385"/>
      <c r="H262" s="386"/>
      <c r="I262" s="387"/>
      <c r="J262" s="387"/>
      <c r="K262" s="387"/>
    </row>
    <row r="263" spans="1:11" x14ac:dyDescent="0.2">
      <c r="A263" s="389"/>
      <c r="B263" s="389"/>
      <c r="C263" s="387"/>
      <c r="D263" s="387"/>
      <c r="E263" s="387"/>
      <c r="F263" s="387"/>
      <c r="G263" s="385"/>
      <c r="H263" s="386"/>
      <c r="I263" s="387"/>
      <c r="J263" s="387"/>
      <c r="K263" s="387"/>
    </row>
    <row r="264" spans="1:11" x14ac:dyDescent="0.2">
      <c r="A264" s="389"/>
      <c r="B264" s="389"/>
      <c r="C264" s="387"/>
      <c r="D264" s="387"/>
      <c r="E264" s="387"/>
      <c r="F264" s="387"/>
      <c r="G264" s="385"/>
      <c r="H264" s="386"/>
      <c r="I264" s="387"/>
      <c r="J264" s="387"/>
      <c r="K264" s="387"/>
    </row>
    <row r="265" spans="1:11" x14ac:dyDescent="0.2">
      <c r="A265" s="389"/>
      <c r="B265" s="389"/>
      <c r="C265" s="387"/>
      <c r="D265" s="387"/>
      <c r="E265" s="387"/>
      <c r="F265" s="387"/>
      <c r="G265" s="385"/>
      <c r="H265" s="386"/>
      <c r="I265" s="387"/>
      <c r="J265" s="387"/>
      <c r="K265" s="387"/>
    </row>
    <row r="266" spans="1:11" x14ac:dyDescent="0.2">
      <c r="A266" s="389"/>
      <c r="B266" s="389"/>
      <c r="C266" s="387"/>
      <c r="D266" s="387"/>
      <c r="E266" s="387"/>
      <c r="F266" s="387"/>
      <c r="G266" s="385"/>
      <c r="H266" s="386"/>
      <c r="I266" s="387"/>
      <c r="J266" s="387"/>
      <c r="K266" s="387"/>
    </row>
    <row r="267" spans="1:11" x14ac:dyDescent="0.2">
      <c r="A267" s="389"/>
      <c r="B267" s="389"/>
      <c r="C267" s="387"/>
      <c r="D267" s="387"/>
      <c r="E267" s="387"/>
      <c r="F267" s="387"/>
      <c r="G267" s="385"/>
      <c r="H267" s="386"/>
      <c r="I267" s="387"/>
      <c r="J267" s="387"/>
      <c r="K267" s="387"/>
    </row>
    <row r="268" spans="1:11" x14ac:dyDescent="0.2">
      <c r="A268" s="387"/>
      <c r="B268" s="387"/>
      <c r="C268" s="387"/>
      <c r="D268" s="387"/>
      <c r="E268" s="387"/>
      <c r="F268" s="387"/>
      <c r="G268" s="385"/>
      <c r="H268" s="386"/>
      <c r="I268" s="387"/>
      <c r="J268" s="387"/>
      <c r="K268" s="387"/>
    </row>
    <row r="269" spans="1:11" x14ac:dyDescent="0.2">
      <c r="A269" s="387"/>
      <c r="B269" s="387"/>
      <c r="C269" s="387"/>
      <c r="D269" s="387"/>
      <c r="E269" s="387"/>
      <c r="F269" s="387"/>
      <c r="G269" s="385"/>
      <c r="H269" s="386"/>
      <c r="I269" s="387"/>
      <c r="J269" s="387"/>
      <c r="K269" s="387"/>
    </row>
    <row r="270" spans="1:11" x14ac:dyDescent="0.2">
      <c r="A270" s="387"/>
      <c r="B270" s="387"/>
      <c r="C270" s="387"/>
      <c r="D270" s="387"/>
      <c r="E270" s="387"/>
      <c r="F270" s="387"/>
      <c r="G270" s="385"/>
      <c r="H270" s="386"/>
      <c r="I270" s="387"/>
      <c r="J270" s="387"/>
      <c r="K270" s="387"/>
    </row>
    <row r="271" spans="1:11" x14ac:dyDescent="0.2">
      <c r="A271" s="387"/>
      <c r="B271" s="387"/>
      <c r="C271" s="387"/>
      <c r="D271" s="387"/>
      <c r="E271" s="387"/>
      <c r="F271" s="387"/>
      <c r="G271" s="385"/>
      <c r="H271" s="386"/>
      <c r="I271" s="387"/>
      <c r="J271" s="387"/>
      <c r="K271" s="387"/>
    </row>
    <row r="272" spans="1:11" x14ac:dyDescent="0.2">
      <c r="A272" s="387"/>
      <c r="B272" s="387"/>
      <c r="C272" s="387"/>
      <c r="D272" s="387"/>
      <c r="E272" s="387"/>
      <c r="F272" s="387"/>
      <c r="G272" s="385"/>
      <c r="H272" s="386"/>
      <c r="I272" s="387"/>
      <c r="J272" s="387"/>
      <c r="K272" s="387"/>
    </row>
    <row r="273" spans="1:11" x14ac:dyDescent="0.2">
      <c r="A273" s="387"/>
      <c r="B273" s="387"/>
      <c r="C273" s="387"/>
      <c r="D273" s="387"/>
      <c r="E273" s="387"/>
      <c r="F273" s="387"/>
      <c r="G273" s="385"/>
      <c r="H273" s="386"/>
      <c r="I273" s="387"/>
      <c r="J273" s="387"/>
      <c r="K273" s="387"/>
    </row>
    <row r="274" spans="1:11" x14ac:dyDescent="0.2">
      <c r="A274" s="387"/>
      <c r="B274" s="387"/>
      <c r="C274" s="387"/>
      <c r="D274" s="387"/>
      <c r="E274" s="387"/>
      <c r="F274" s="387"/>
      <c r="G274" s="385"/>
      <c r="H274" s="386"/>
      <c r="I274" s="387"/>
      <c r="J274" s="387"/>
      <c r="K274" s="387"/>
    </row>
    <row r="275" spans="1:11" x14ac:dyDescent="0.2">
      <c r="A275" s="387"/>
      <c r="B275" s="387"/>
      <c r="C275" s="387"/>
      <c r="D275" s="387"/>
      <c r="E275" s="387"/>
      <c r="F275" s="387"/>
      <c r="G275" s="385"/>
      <c r="H275" s="386"/>
      <c r="I275" s="387"/>
      <c r="J275" s="387"/>
      <c r="K275" s="387"/>
    </row>
    <row r="276" spans="1:11" x14ac:dyDescent="0.2">
      <c r="A276" s="387"/>
      <c r="B276" s="387"/>
      <c r="C276" s="387"/>
      <c r="D276" s="387"/>
      <c r="E276" s="387"/>
      <c r="F276" s="387"/>
      <c r="G276" s="385"/>
      <c r="H276" s="386"/>
      <c r="I276" s="387"/>
      <c r="J276" s="387"/>
      <c r="K276" s="387"/>
    </row>
    <row r="277" spans="1:11" x14ac:dyDescent="0.2">
      <c r="A277" s="387"/>
      <c r="B277" s="387"/>
      <c r="C277" s="387"/>
      <c r="D277" s="387"/>
      <c r="E277" s="387"/>
      <c r="F277" s="387"/>
      <c r="G277" s="385"/>
      <c r="H277" s="386"/>
      <c r="I277" s="387"/>
      <c r="J277" s="387"/>
      <c r="K277" s="387"/>
    </row>
    <row r="278" spans="1:11" x14ac:dyDescent="0.2">
      <c r="A278" s="387"/>
      <c r="B278" s="387"/>
      <c r="C278" s="387"/>
      <c r="D278" s="387"/>
      <c r="E278" s="387"/>
      <c r="F278" s="387"/>
      <c r="G278" s="385"/>
      <c r="H278" s="386"/>
      <c r="I278" s="387"/>
      <c r="J278" s="387"/>
      <c r="K278" s="387"/>
    </row>
    <row r="279" spans="1:11" x14ac:dyDescent="0.2">
      <c r="A279" s="387"/>
      <c r="B279" s="387"/>
      <c r="C279" s="387"/>
      <c r="D279" s="387"/>
      <c r="E279" s="387"/>
      <c r="F279" s="387"/>
      <c r="G279" s="385"/>
      <c r="H279" s="386"/>
      <c r="I279" s="387"/>
      <c r="J279" s="387"/>
      <c r="K279" s="387"/>
    </row>
    <row r="280" spans="1:11" x14ac:dyDescent="0.2">
      <c r="A280" s="387"/>
      <c r="B280" s="387"/>
      <c r="C280" s="387"/>
      <c r="D280" s="387"/>
      <c r="E280" s="387"/>
      <c r="F280" s="387"/>
      <c r="G280" s="385"/>
      <c r="H280" s="386"/>
      <c r="I280" s="387"/>
      <c r="J280" s="387"/>
      <c r="K280" s="387"/>
    </row>
    <row r="281" spans="1:11" x14ac:dyDescent="0.2">
      <c r="A281" s="387"/>
      <c r="B281" s="387"/>
      <c r="C281" s="387"/>
      <c r="D281" s="387"/>
      <c r="E281" s="387"/>
      <c r="F281" s="387"/>
      <c r="G281" s="385"/>
      <c r="H281" s="386"/>
      <c r="I281" s="387"/>
      <c r="J281" s="387"/>
      <c r="K281" s="387"/>
    </row>
    <row r="282" spans="1:11" x14ac:dyDescent="0.2">
      <c r="A282" s="387"/>
      <c r="B282" s="387"/>
      <c r="C282" s="387"/>
      <c r="D282" s="387"/>
      <c r="E282" s="387"/>
      <c r="F282" s="387"/>
      <c r="G282" s="385"/>
      <c r="H282" s="386"/>
      <c r="I282" s="387"/>
      <c r="J282" s="387"/>
      <c r="K282" s="387"/>
    </row>
    <row r="283" spans="1:11" x14ac:dyDescent="0.2">
      <c r="A283" s="387"/>
      <c r="B283" s="387"/>
      <c r="C283" s="387"/>
      <c r="D283" s="387"/>
      <c r="E283" s="387"/>
      <c r="F283" s="387"/>
      <c r="G283" s="385"/>
      <c r="H283" s="386"/>
      <c r="I283" s="387"/>
      <c r="J283" s="387"/>
      <c r="K283" s="387"/>
    </row>
    <row r="284" spans="1:11" x14ac:dyDescent="0.2">
      <c r="A284" s="387"/>
      <c r="B284" s="387"/>
      <c r="C284" s="387"/>
      <c r="D284" s="387"/>
      <c r="E284" s="387"/>
      <c r="F284" s="387"/>
      <c r="G284" s="385"/>
      <c r="H284" s="386"/>
      <c r="I284" s="387"/>
      <c r="J284" s="387"/>
      <c r="K284" s="387"/>
    </row>
    <row r="285" spans="1:11" x14ac:dyDescent="0.2">
      <c r="A285" s="387"/>
      <c r="B285" s="387"/>
      <c r="C285" s="387"/>
      <c r="D285" s="387"/>
      <c r="E285" s="387"/>
      <c r="F285" s="387"/>
      <c r="G285" s="385"/>
      <c r="H285" s="386"/>
      <c r="I285" s="387"/>
      <c r="J285" s="387"/>
      <c r="K285" s="387"/>
    </row>
    <row r="286" spans="1:11" x14ac:dyDescent="0.2">
      <c r="A286" s="387"/>
      <c r="B286" s="387"/>
      <c r="C286" s="387"/>
      <c r="D286" s="387"/>
      <c r="E286" s="387"/>
      <c r="F286" s="387"/>
      <c r="G286" s="385"/>
      <c r="H286" s="386"/>
      <c r="I286" s="387"/>
      <c r="J286" s="387"/>
      <c r="K286" s="387"/>
    </row>
    <row r="287" spans="1:11" x14ac:dyDescent="0.2">
      <c r="A287" s="387"/>
      <c r="B287" s="387"/>
      <c r="C287" s="387"/>
      <c r="D287" s="387"/>
      <c r="E287" s="387"/>
      <c r="F287" s="387"/>
      <c r="G287" s="385"/>
      <c r="H287" s="386"/>
      <c r="I287" s="387"/>
      <c r="J287" s="387"/>
      <c r="K287" s="387"/>
    </row>
    <row r="288" spans="1:11" x14ac:dyDescent="0.2">
      <c r="A288" s="387"/>
      <c r="B288" s="387"/>
      <c r="C288" s="387"/>
      <c r="D288" s="387"/>
      <c r="E288" s="387"/>
      <c r="F288" s="387"/>
      <c r="G288" s="385"/>
      <c r="H288" s="386"/>
      <c r="I288" s="387"/>
      <c r="J288" s="387"/>
      <c r="K288" s="387"/>
    </row>
    <row r="289" spans="1:11" x14ac:dyDescent="0.2">
      <c r="A289" s="387"/>
      <c r="B289" s="387"/>
      <c r="C289" s="387"/>
      <c r="D289" s="387"/>
      <c r="E289" s="387"/>
      <c r="F289" s="387"/>
      <c r="G289" s="385"/>
      <c r="H289" s="386"/>
      <c r="I289" s="387"/>
      <c r="J289" s="387"/>
      <c r="K289" s="387"/>
    </row>
    <row r="290" spans="1:11" x14ac:dyDescent="0.2">
      <c r="A290" s="387"/>
      <c r="B290" s="387"/>
      <c r="C290" s="387"/>
      <c r="D290" s="387"/>
      <c r="E290" s="387"/>
      <c r="F290" s="387"/>
      <c r="G290" s="385"/>
      <c r="H290" s="386"/>
      <c r="I290" s="387"/>
      <c r="J290" s="387"/>
      <c r="K290" s="387"/>
    </row>
    <row r="291" spans="1:11" x14ac:dyDescent="0.2">
      <c r="A291" s="387"/>
      <c r="B291" s="387"/>
      <c r="C291" s="387"/>
      <c r="D291" s="387"/>
      <c r="E291" s="387"/>
      <c r="F291" s="387"/>
      <c r="G291" s="385"/>
      <c r="H291" s="386"/>
      <c r="I291" s="387"/>
      <c r="J291" s="387"/>
      <c r="K291" s="387"/>
    </row>
    <row r="292" spans="1:11" x14ac:dyDescent="0.2">
      <c r="A292" s="387"/>
      <c r="B292" s="387"/>
      <c r="C292" s="387"/>
      <c r="D292" s="387"/>
      <c r="E292" s="387"/>
      <c r="F292" s="387"/>
      <c r="G292" s="385"/>
      <c r="H292" s="386"/>
      <c r="I292" s="387"/>
      <c r="J292" s="387"/>
      <c r="K292" s="387"/>
    </row>
    <row r="293" spans="1:11" x14ac:dyDescent="0.2">
      <c r="A293" s="387"/>
      <c r="B293" s="387"/>
      <c r="C293" s="387"/>
      <c r="D293" s="387"/>
      <c r="E293" s="387"/>
      <c r="F293" s="387"/>
      <c r="G293" s="385"/>
      <c r="H293" s="386"/>
      <c r="I293" s="387"/>
      <c r="J293" s="387"/>
      <c r="K293" s="387"/>
    </row>
    <row r="294" spans="1:11" x14ac:dyDescent="0.2">
      <c r="A294" s="387"/>
      <c r="B294" s="387"/>
      <c r="C294" s="387"/>
      <c r="D294" s="387"/>
      <c r="E294" s="387"/>
      <c r="F294" s="387"/>
      <c r="G294" s="385"/>
      <c r="H294" s="386"/>
      <c r="I294" s="387"/>
      <c r="J294" s="387"/>
      <c r="K294" s="387"/>
    </row>
    <row r="295" spans="1:11" x14ac:dyDescent="0.2">
      <c r="A295" s="387"/>
      <c r="B295" s="387"/>
      <c r="C295" s="387"/>
      <c r="D295" s="387"/>
      <c r="E295" s="387"/>
      <c r="F295" s="387"/>
      <c r="G295" s="385"/>
      <c r="H295" s="386"/>
      <c r="I295" s="387"/>
      <c r="J295" s="387"/>
      <c r="K295" s="387"/>
    </row>
    <row r="296" spans="1:11" x14ac:dyDescent="0.2">
      <c r="A296" s="387"/>
      <c r="B296" s="387"/>
      <c r="C296" s="387"/>
      <c r="D296" s="387"/>
      <c r="E296" s="387"/>
      <c r="F296" s="387"/>
      <c r="G296" s="385"/>
      <c r="H296" s="386"/>
      <c r="I296" s="387"/>
      <c r="J296" s="387"/>
      <c r="K296" s="387"/>
    </row>
    <row r="297" spans="1:11" x14ac:dyDescent="0.2">
      <c r="A297" s="387"/>
      <c r="B297" s="387"/>
      <c r="C297" s="387"/>
      <c r="D297" s="387"/>
      <c r="E297" s="387"/>
      <c r="F297" s="387"/>
      <c r="G297" s="385"/>
      <c r="H297" s="386"/>
      <c r="I297" s="387"/>
      <c r="J297" s="387"/>
      <c r="K297" s="387"/>
    </row>
    <row r="298" spans="1:11" x14ac:dyDescent="0.2">
      <c r="A298" s="387"/>
      <c r="B298" s="387"/>
      <c r="C298" s="387"/>
      <c r="D298" s="387"/>
      <c r="E298" s="387"/>
      <c r="F298" s="387"/>
      <c r="G298" s="385"/>
      <c r="H298" s="386"/>
      <c r="I298" s="387"/>
      <c r="J298" s="387"/>
      <c r="K298" s="387"/>
    </row>
    <row r="299" spans="1:11" x14ac:dyDescent="0.2">
      <c r="A299" s="387"/>
      <c r="B299" s="387"/>
      <c r="C299" s="387"/>
      <c r="D299" s="387"/>
      <c r="E299" s="387"/>
      <c r="F299" s="387"/>
      <c r="G299" s="385"/>
      <c r="H299" s="386"/>
      <c r="I299" s="387"/>
      <c r="J299" s="387"/>
      <c r="K299" s="387"/>
    </row>
    <row r="300" spans="1:11" x14ac:dyDescent="0.2">
      <c r="A300" s="387"/>
      <c r="B300" s="387"/>
      <c r="C300" s="387"/>
      <c r="D300" s="387"/>
      <c r="E300" s="387"/>
      <c r="F300" s="387"/>
      <c r="G300" s="385"/>
      <c r="H300" s="386"/>
      <c r="I300" s="387"/>
      <c r="J300" s="387"/>
      <c r="K300" s="387"/>
    </row>
    <row r="301" spans="1:11" x14ac:dyDescent="0.2">
      <c r="A301" s="387"/>
      <c r="B301" s="387"/>
      <c r="C301" s="387"/>
      <c r="D301" s="387"/>
      <c r="E301" s="387"/>
      <c r="F301" s="387"/>
      <c r="G301" s="385"/>
      <c r="H301" s="386"/>
      <c r="I301" s="387"/>
      <c r="J301" s="387"/>
      <c r="K301" s="387"/>
    </row>
    <row r="302" spans="1:11" x14ac:dyDescent="0.2">
      <c r="A302" s="387"/>
      <c r="B302" s="387"/>
      <c r="C302" s="387"/>
      <c r="D302" s="387"/>
      <c r="E302" s="387"/>
      <c r="F302" s="387"/>
      <c r="G302" s="385"/>
      <c r="H302" s="386"/>
      <c r="I302" s="387"/>
      <c r="J302" s="387"/>
      <c r="K302" s="387"/>
    </row>
    <row r="303" spans="1:11" x14ac:dyDescent="0.2">
      <c r="A303" s="387"/>
      <c r="B303" s="387"/>
      <c r="C303" s="387"/>
      <c r="D303" s="387"/>
      <c r="E303" s="387"/>
      <c r="F303" s="387"/>
      <c r="G303" s="385"/>
      <c r="H303" s="386"/>
      <c r="I303" s="387"/>
      <c r="J303" s="387"/>
      <c r="K303" s="387"/>
    </row>
    <row r="304" spans="1:11" x14ac:dyDescent="0.2">
      <c r="A304" s="387"/>
      <c r="B304" s="387"/>
      <c r="C304" s="387"/>
      <c r="D304" s="387"/>
      <c r="E304" s="387"/>
      <c r="F304" s="387"/>
      <c r="G304" s="385"/>
      <c r="H304" s="386"/>
      <c r="I304" s="387"/>
      <c r="J304" s="387"/>
      <c r="K304" s="387"/>
    </row>
    <row r="305" spans="1:11" x14ac:dyDescent="0.2">
      <c r="A305" s="387"/>
      <c r="B305" s="387"/>
      <c r="C305" s="387"/>
      <c r="D305" s="387"/>
      <c r="E305" s="387"/>
      <c r="F305" s="387"/>
      <c r="G305" s="385"/>
      <c r="H305" s="386"/>
      <c r="I305" s="387"/>
      <c r="J305" s="387"/>
      <c r="K305" s="387"/>
    </row>
    <row r="306" spans="1:11" x14ac:dyDescent="0.2">
      <c r="A306" s="387"/>
      <c r="B306" s="387"/>
      <c r="C306" s="387"/>
      <c r="D306" s="387"/>
      <c r="E306" s="387"/>
      <c r="F306" s="387"/>
      <c r="G306" s="385"/>
      <c r="H306" s="386"/>
      <c r="I306" s="387"/>
      <c r="J306" s="387"/>
      <c r="K306" s="387"/>
    </row>
    <row r="307" spans="1:11" x14ac:dyDescent="0.2">
      <c r="A307" s="387"/>
      <c r="B307" s="387"/>
      <c r="C307" s="387"/>
      <c r="D307" s="387"/>
      <c r="E307" s="387"/>
      <c r="F307" s="387"/>
      <c r="G307" s="385"/>
      <c r="H307" s="386"/>
      <c r="I307" s="387"/>
      <c r="J307" s="387"/>
      <c r="K307" s="387"/>
    </row>
    <row r="308" spans="1:11" x14ac:dyDescent="0.2">
      <c r="A308" s="387"/>
      <c r="B308" s="387"/>
      <c r="C308" s="387"/>
      <c r="D308" s="387"/>
      <c r="E308" s="387"/>
      <c r="F308" s="387"/>
      <c r="G308" s="385"/>
      <c r="H308" s="386"/>
      <c r="I308" s="387"/>
      <c r="J308" s="387"/>
      <c r="K308" s="387"/>
    </row>
    <row r="309" spans="1:11" x14ac:dyDescent="0.2">
      <c r="A309" s="387"/>
      <c r="B309" s="387"/>
      <c r="C309" s="387"/>
      <c r="D309" s="387"/>
      <c r="E309" s="387"/>
      <c r="F309" s="387"/>
      <c r="G309" s="385"/>
      <c r="H309" s="386"/>
      <c r="I309" s="387"/>
      <c r="J309" s="387"/>
      <c r="K309" s="387"/>
    </row>
    <row r="310" spans="1:11" x14ac:dyDescent="0.2">
      <c r="A310" s="387"/>
      <c r="B310" s="387"/>
      <c r="C310" s="387"/>
      <c r="D310" s="387"/>
      <c r="E310" s="387"/>
      <c r="F310" s="387"/>
      <c r="G310" s="385"/>
      <c r="H310" s="386"/>
      <c r="I310" s="387"/>
      <c r="J310" s="387"/>
      <c r="K310" s="387"/>
    </row>
    <row r="311" spans="1:11" x14ac:dyDescent="0.2">
      <c r="A311" s="387"/>
      <c r="B311" s="387"/>
      <c r="C311" s="387"/>
      <c r="D311" s="387"/>
      <c r="E311" s="387"/>
      <c r="F311" s="387"/>
      <c r="G311" s="385"/>
      <c r="H311" s="386"/>
      <c r="I311" s="387"/>
      <c r="J311" s="387"/>
      <c r="K311" s="387"/>
    </row>
    <row r="312" spans="1:11" x14ac:dyDescent="0.2">
      <c r="A312" s="387"/>
      <c r="B312" s="387"/>
      <c r="C312" s="387"/>
      <c r="D312" s="387"/>
      <c r="E312" s="387"/>
      <c r="F312" s="387"/>
      <c r="G312" s="385"/>
      <c r="H312" s="386"/>
      <c r="I312" s="387"/>
      <c r="J312" s="387"/>
      <c r="K312" s="387"/>
    </row>
    <row r="313" spans="1:11" x14ac:dyDescent="0.2">
      <c r="A313" s="387"/>
      <c r="B313" s="387"/>
      <c r="C313" s="387"/>
      <c r="D313" s="387"/>
      <c r="E313" s="387"/>
      <c r="F313" s="387"/>
      <c r="G313" s="385"/>
      <c r="H313" s="386"/>
      <c r="I313" s="387"/>
      <c r="J313" s="387"/>
      <c r="K313" s="387"/>
    </row>
    <row r="314" spans="1:11" x14ac:dyDescent="0.2">
      <c r="A314" s="387"/>
      <c r="B314" s="387"/>
      <c r="C314" s="387"/>
      <c r="D314" s="387"/>
      <c r="E314" s="387"/>
      <c r="F314" s="387"/>
      <c r="G314" s="385"/>
      <c r="H314" s="386"/>
      <c r="I314" s="387"/>
      <c r="J314" s="387"/>
      <c r="K314" s="387"/>
    </row>
    <row r="315" spans="1:11" x14ac:dyDescent="0.2">
      <c r="A315" s="387"/>
      <c r="B315" s="387"/>
      <c r="C315" s="387"/>
      <c r="D315" s="387"/>
      <c r="E315" s="387"/>
      <c r="F315" s="387"/>
      <c r="G315" s="385"/>
      <c r="H315" s="386"/>
      <c r="I315" s="387"/>
      <c r="J315" s="387"/>
      <c r="K315" s="387"/>
    </row>
    <row r="316" spans="1:11" x14ac:dyDescent="0.2">
      <c r="A316" s="387"/>
      <c r="B316" s="387"/>
      <c r="C316" s="387"/>
      <c r="D316" s="387"/>
      <c r="E316" s="387"/>
      <c r="F316" s="387"/>
      <c r="G316" s="385"/>
      <c r="H316" s="386"/>
      <c r="I316" s="387"/>
      <c r="J316" s="387"/>
      <c r="K316" s="387"/>
    </row>
    <row r="317" spans="1:11" x14ac:dyDescent="0.2">
      <c r="A317" s="387"/>
      <c r="B317" s="387"/>
      <c r="C317" s="387"/>
      <c r="D317" s="387"/>
      <c r="E317" s="387"/>
      <c r="F317" s="387"/>
      <c r="G317" s="385"/>
      <c r="H317" s="386"/>
      <c r="I317" s="387"/>
      <c r="J317" s="387"/>
      <c r="K317" s="387"/>
    </row>
    <row r="318" spans="1:11" x14ac:dyDescent="0.2">
      <c r="A318" s="387"/>
      <c r="B318" s="387"/>
      <c r="C318" s="387"/>
      <c r="D318" s="387"/>
      <c r="E318" s="387"/>
      <c r="F318" s="387"/>
      <c r="G318" s="385"/>
      <c r="H318" s="386"/>
      <c r="I318" s="387"/>
      <c r="J318" s="387"/>
      <c r="K318" s="387"/>
    </row>
    <row r="319" spans="1:11" x14ac:dyDescent="0.2">
      <c r="A319" s="387"/>
      <c r="B319" s="387"/>
      <c r="C319" s="387"/>
      <c r="D319" s="387"/>
      <c r="E319" s="387"/>
      <c r="F319" s="387"/>
      <c r="G319" s="385"/>
      <c r="H319" s="386"/>
      <c r="I319" s="387"/>
      <c r="J319" s="387"/>
      <c r="K319" s="387"/>
    </row>
    <row r="320" spans="1:11" x14ac:dyDescent="0.2">
      <c r="A320" s="387"/>
      <c r="B320" s="387"/>
      <c r="C320" s="387"/>
      <c r="D320" s="387"/>
      <c r="E320" s="387"/>
      <c r="F320" s="387"/>
      <c r="G320" s="385"/>
      <c r="H320" s="386"/>
      <c r="I320" s="387"/>
      <c r="J320" s="387"/>
      <c r="K320" s="387"/>
    </row>
    <row r="321" spans="1:11" x14ac:dyDescent="0.2">
      <c r="A321" s="387"/>
      <c r="B321" s="387"/>
      <c r="C321" s="387"/>
      <c r="D321" s="387"/>
      <c r="E321" s="387"/>
      <c r="F321" s="387"/>
      <c r="G321" s="385"/>
      <c r="H321" s="386"/>
      <c r="I321" s="387"/>
      <c r="J321" s="387"/>
      <c r="K321" s="387"/>
    </row>
    <row r="322" spans="1:11" x14ac:dyDescent="0.2">
      <c r="A322" s="387"/>
      <c r="B322" s="387"/>
      <c r="C322" s="387"/>
      <c r="D322" s="387"/>
      <c r="E322" s="387"/>
      <c r="F322" s="387"/>
      <c r="G322" s="385"/>
      <c r="H322" s="386"/>
      <c r="I322" s="387"/>
      <c r="J322" s="387"/>
      <c r="K322" s="387"/>
    </row>
    <row r="323" spans="1:11" x14ac:dyDescent="0.2">
      <c r="A323" s="387"/>
      <c r="B323" s="387"/>
      <c r="C323" s="387"/>
      <c r="D323" s="387"/>
      <c r="E323" s="387"/>
      <c r="F323" s="387"/>
      <c r="G323" s="385"/>
      <c r="H323" s="386"/>
      <c r="I323" s="387"/>
      <c r="J323" s="387"/>
      <c r="K323" s="387"/>
    </row>
    <row r="324" spans="1:11" x14ac:dyDescent="0.2">
      <c r="A324" s="387"/>
      <c r="B324" s="387"/>
      <c r="C324" s="387"/>
      <c r="D324" s="387"/>
      <c r="E324" s="387"/>
      <c r="F324" s="387"/>
      <c r="G324" s="385"/>
      <c r="H324" s="386"/>
      <c r="I324" s="387"/>
      <c r="J324" s="387"/>
      <c r="K324" s="387"/>
    </row>
    <row r="325" spans="1:11" x14ac:dyDescent="0.2">
      <c r="A325" s="387"/>
      <c r="B325" s="387"/>
      <c r="C325" s="387"/>
      <c r="D325" s="387"/>
      <c r="E325" s="387"/>
      <c r="F325" s="387"/>
      <c r="G325" s="385"/>
      <c r="H325" s="386"/>
      <c r="I325" s="387"/>
      <c r="J325" s="387"/>
      <c r="K325" s="387"/>
    </row>
    <row r="326" spans="1:11" x14ac:dyDescent="0.2">
      <c r="A326" s="387"/>
      <c r="B326" s="387"/>
      <c r="C326" s="387"/>
      <c r="D326" s="387"/>
      <c r="E326" s="387"/>
      <c r="F326" s="387"/>
      <c r="G326" s="385"/>
      <c r="H326" s="386"/>
      <c r="I326" s="387"/>
      <c r="J326" s="387"/>
      <c r="K326" s="387"/>
    </row>
    <row r="327" spans="1:11" x14ac:dyDescent="0.2">
      <c r="A327" s="387"/>
      <c r="B327" s="387"/>
      <c r="C327" s="387"/>
      <c r="D327" s="387"/>
      <c r="E327" s="387"/>
      <c r="F327" s="387"/>
      <c r="G327" s="385"/>
      <c r="H327" s="386"/>
      <c r="I327" s="387"/>
      <c r="J327" s="387"/>
      <c r="K327" s="387"/>
    </row>
    <row r="328" spans="1:11" x14ac:dyDescent="0.2">
      <c r="A328" s="387"/>
      <c r="B328" s="387"/>
      <c r="C328" s="387"/>
      <c r="D328" s="387"/>
      <c r="E328" s="387"/>
      <c r="F328" s="387"/>
      <c r="G328" s="385"/>
      <c r="H328" s="386"/>
      <c r="I328" s="387"/>
      <c r="J328" s="387"/>
      <c r="K328" s="387"/>
    </row>
    <row r="329" spans="1:11" x14ac:dyDescent="0.2">
      <c r="A329" s="387"/>
      <c r="B329" s="387"/>
      <c r="C329" s="387"/>
      <c r="D329" s="387"/>
      <c r="E329" s="387"/>
      <c r="F329" s="387"/>
      <c r="G329" s="385"/>
      <c r="H329" s="386"/>
      <c r="I329" s="387"/>
      <c r="J329" s="387"/>
      <c r="K329" s="387"/>
    </row>
    <row r="330" spans="1:11" x14ac:dyDescent="0.2">
      <c r="A330" s="387"/>
      <c r="B330" s="387"/>
      <c r="C330" s="387"/>
      <c r="D330" s="387"/>
      <c r="E330" s="387"/>
      <c r="F330" s="387"/>
      <c r="G330" s="385"/>
      <c r="H330" s="386"/>
      <c r="I330" s="387"/>
      <c r="J330" s="387"/>
      <c r="K330" s="387"/>
    </row>
    <row r="331" spans="1:11" x14ac:dyDescent="0.2">
      <c r="A331" s="387"/>
      <c r="B331" s="387"/>
      <c r="C331" s="387"/>
      <c r="D331" s="387"/>
      <c r="E331" s="387"/>
      <c r="F331" s="387"/>
      <c r="G331" s="385"/>
      <c r="H331" s="386"/>
      <c r="I331" s="387"/>
      <c r="J331" s="387"/>
      <c r="K331" s="387"/>
    </row>
    <row r="332" spans="1:11" x14ac:dyDescent="0.2">
      <c r="A332" s="387"/>
      <c r="B332" s="387"/>
      <c r="C332" s="387"/>
      <c r="D332" s="387"/>
      <c r="E332" s="387"/>
      <c r="F332" s="387"/>
      <c r="G332" s="385"/>
      <c r="H332" s="386"/>
      <c r="I332" s="387"/>
      <c r="J332" s="387"/>
      <c r="K332" s="387"/>
    </row>
    <row r="333" spans="1:11" x14ac:dyDescent="0.2">
      <c r="A333" s="387"/>
      <c r="B333" s="387"/>
      <c r="C333" s="387"/>
      <c r="D333" s="387"/>
      <c r="E333" s="387"/>
      <c r="F333" s="387"/>
      <c r="G333" s="385"/>
      <c r="H333" s="386"/>
      <c r="I333" s="387"/>
      <c r="J333" s="387"/>
      <c r="K333" s="387"/>
    </row>
    <row r="334" spans="1:11" x14ac:dyDescent="0.2">
      <c r="A334" s="387"/>
      <c r="B334" s="387"/>
      <c r="C334" s="387"/>
      <c r="D334" s="387"/>
      <c r="E334" s="387"/>
      <c r="F334" s="387"/>
      <c r="G334" s="385"/>
      <c r="H334" s="386"/>
      <c r="I334" s="387"/>
      <c r="J334" s="387"/>
      <c r="K334" s="387"/>
    </row>
    <row r="335" spans="1:11" x14ac:dyDescent="0.2">
      <c r="A335" s="387"/>
      <c r="B335" s="387"/>
      <c r="C335" s="387"/>
      <c r="D335" s="387"/>
      <c r="E335" s="387"/>
      <c r="F335" s="387"/>
      <c r="G335" s="385"/>
      <c r="H335" s="386"/>
      <c r="I335" s="387"/>
      <c r="J335" s="387"/>
      <c r="K335" s="387"/>
    </row>
    <row r="336" spans="1:11" x14ac:dyDescent="0.2">
      <c r="A336" s="387"/>
      <c r="B336" s="387"/>
      <c r="C336" s="387"/>
      <c r="D336" s="387"/>
      <c r="E336" s="387"/>
      <c r="F336" s="387"/>
      <c r="G336" s="385"/>
      <c r="H336" s="386"/>
      <c r="I336" s="387"/>
      <c r="J336" s="387"/>
      <c r="K336" s="387"/>
    </row>
    <row r="337" spans="1:11" x14ac:dyDescent="0.2">
      <c r="A337" s="387"/>
      <c r="B337" s="387"/>
      <c r="C337" s="387"/>
      <c r="D337" s="387"/>
      <c r="E337" s="387"/>
      <c r="F337" s="387"/>
      <c r="G337" s="385"/>
      <c r="H337" s="386"/>
      <c r="I337" s="387"/>
      <c r="J337" s="387"/>
      <c r="K337" s="387"/>
    </row>
    <row r="338" spans="1:11" x14ac:dyDescent="0.2">
      <c r="A338" s="387"/>
      <c r="B338" s="387"/>
      <c r="C338" s="387"/>
      <c r="D338" s="387"/>
      <c r="E338" s="387"/>
      <c r="F338" s="387"/>
      <c r="G338" s="385"/>
      <c r="H338" s="386"/>
      <c r="I338" s="387"/>
      <c r="J338" s="387"/>
      <c r="K338" s="387"/>
    </row>
    <row r="339" spans="1:11" x14ac:dyDescent="0.2">
      <c r="A339" s="387"/>
      <c r="B339" s="387"/>
      <c r="C339" s="387"/>
      <c r="D339" s="387"/>
      <c r="E339" s="387"/>
      <c r="F339" s="387"/>
      <c r="G339" s="385"/>
      <c r="H339" s="386"/>
      <c r="I339" s="387"/>
      <c r="J339" s="387"/>
      <c r="K339" s="387"/>
    </row>
    <row r="340" spans="1:11" x14ac:dyDescent="0.2">
      <c r="A340" s="387"/>
      <c r="B340" s="387"/>
      <c r="C340" s="387"/>
      <c r="D340" s="387"/>
      <c r="E340" s="387"/>
      <c r="F340" s="387"/>
      <c r="G340" s="385"/>
      <c r="H340" s="386"/>
      <c r="I340" s="387"/>
      <c r="J340" s="387"/>
      <c r="K340" s="387"/>
    </row>
    <row r="341" spans="1:11" x14ac:dyDescent="0.2">
      <c r="A341" s="387"/>
      <c r="B341" s="387"/>
      <c r="C341" s="387"/>
      <c r="D341" s="387"/>
      <c r="E341" s="387"/>
      <c r="F341" s="387"/>
      <c r="G341" s="385"/>
      <c r="H341" s="386"/>
      <c r="I341" s="387"/>
      <c r="J341" s="387"/>
      <c r="K341" s="387"/>
    </row>
    <row r="342" spans="1:11" x14ac:dyDescent="0.2">
      <c r="A342" s="387"/>
      <c r="B342" s="387"/>
      <c r="C342" s="387"/>
      <c r="D342" s="387"/>
      <c r="E342" s="387"/>
      <c r="F342" s="387"/>
      <c r="G342" s="385"/>
      <c r="H342" s="386"/>
      <c r="I342" s="387"/>
      <c r="J342" s="387"/>
      <c r="K342" s="387"/>
    </row>
    <row r="343" spans="1:11" x14ac:dyDescent="0.2">
      <c r="A343" s="387"/>
      <c r="B343" s="387"/>
      <c r="C343" s="387"/>
      <c r="D343" s="387"/>
      <c r="E343" s="387"/>
      <c r="F343" s="387"/>
      <c r="G343" s="385"/>
      <c r="H343" s="386"/>
      <c r="I343" s="387"/>
      <c r="J343" s="387"/>
      <c r="K343" s="387"/>
    </row>
    <row r="344" spans="1:11" x14ac:dyDescent="0.2">
      <c r="A344" s="387"/>
      <c r="B344" s="387"/>
      <c r="C344" s="387"/>
      <c r="D344" s="387"/>
      <c r="E344" s="387"/>
      <c r="F344" s="387"/>
      <c r="G344" s="385"/>
      <c r="H344" s="386"/>
      <c r="I344" s="387"/>
      <c r="J344" s="387"/>
      <c r="K344" s="387"/>
    </row>
    <row r="345" spans="1:11" x14ac:dyDescent="0.2">
      <c r="A345" s="387"/>
      <c r="B345" s="387"/>
      <c r="C345" s="387"/>
      <c r="D345" s="387"/>
      <c r="E345" s="387"/>
      <c r="F345" s="387"/>
      <c r="G345" s="385"/>
      <c r="H345" s="386"/>
      <c r="I345" s="387"/>
      <c r="J345" s="387"/>
      <c r="K345" s="387"/>
    </row>
    <row r="346" spans="1:11" x14ac:dyDescent="0.2">
      <c r="A346" s="387"/>
      <c r="B346" s="387"/>
      <c r="C346" s="387"/>
      <c r="D346" s="387"/>
      <c r="E346" s="387"/>
      <c r="F346" s="387"/>
      <c r="G346" s="385"/>
      <c r="H346" s="386"/>
      <c r="I346" s="387"/>
      <c r="J346" s="387"/>
      <c r="K346" s="387"/>
    </row>
    <row r="347" spans="1:11" x14ac:dyDescent="0.2">
      <c r="A347" s="387"/>
      <c r="B347" s="387"/>
      <c r="C347" s="387"/>
      <c r="D347" s="387"/>
      <c r="E347" s="387"/>
      <c r="F347" s="387"/>
      <c r="G347" s="385"/>
      <c r="H347" s="386"/>
      <c r="I347" s="387"/>
      <c r="J347" s="387"/>
      <c r="K347" s="387"/>
    </row>
    <row r="348" spans="1:11" x14ac:dyDescent="0.2">
      <c r="A348" s="387"/>
      <c r="B348" s="387"/>
      <c r="C348" s="387"/>
      <c r="D348" s="387"/>
      <c r="E348" s="387"/>
      <c r="F348" s="387"/>
      <c r="G348" s="385"/>
      <c r="H348" s="386"/>
      <c r="I348" s="387"/>
      <c r="J348" s="387"/>
      <c r="K348" s="387"/>
    </row>
    <row r="349" spans="1:11" x14ac:dyDescent="0.2">
      <c r="A349" s="387"/>
      <c r="B349" s="387"/>
      <c r="C349" s="387"/>
      <c r="D349" s="387"/>
      <c r="E349" s="387"/>
      <c r="F349" s="387"/>
      <c r="G349" s="385"/>
      <c r="H349" s="386"/>
      <c r="I349" s="387"/>
      <c r="J349" s="387"/>
      <c r="K349" s="387"/>
    </row>
    <row r="350" spans="1:11" x14ac:dyDescent="0.2">
      <c r="A350" s="387"/>
      <c r="B350" s="387"/>
      <c r="C350" s="387"/>
      <c r="D350" s="387"/>
      <c r="E350" s="387"/>
      <c r="F350" s="387"/>
      <c r="G350" s="385"/>
      <c r="H350" s="386"/>
      <c r="I350" s="387"/>
      <c r="J350" s="387"/>
      <c r="K350" s="387"/>
    </row>
    <row r="351" spans="1:11" x14ac:dyDescent="0.2">
      <c r="A351" s="387"/>
      <c r="B351" s="387"/>
      <c r="C351" s="387"/>
      <c r="D351" s="387"/>
      <c r="E351" s="387"/>
      <c r="F351" s="387"/>
      <c r="G351" s="385"/>
      <c r="H351" s="386"/>
      <c r="I351" s="387"/>
      <c r="J351" s="387"/>
      <c r="K351" s="387"/>
    </row>
    <row r="352" spans="1:11" x14ac:dyDescent="0.2">
      <c r="A352" s="387"/>
      <c r="B352" s="387"/>
      <c r="C352" s="387"/>
      <c r="D352" s="387"/>
      <c r="E352" s="387"/>
      <c r="F352" s="387"/>
      <c r="G352" s="385"/>
      <c r="H352" s="386"/>
      <c r="I352" s="387"/>
      <c r="J352" s="387"/>
      <c r="K352" s="387"/>
    </row>
    <row r="353" spans="1:11" x14ac:dyDescent="0.2">
      <c r="A353" s="387"/>
      <c r="B353" s="387"/>
      <c r="C353" s="387"/>
      <c r="D353" s="387"/>
      <c r="E353" s="387"/>
      <c r="F353" s="387"/>
      <c r="G353" s="385"/>
      <c r="H353" s="386"/>
      <c r="I353" s="387"/>
      <c r="J353" s="387"/>
      <c r="K353" s="387"/>
    </row>
    <row r="354" spans="1:11" x14ac:dyDescent="0.2">
      <c r="A354" s="387"/>
      <c r="B354" s="387"/>
      <c r="C354" s="387"/>
      <c r="D354" s="387"/>
      <c r="E354" s="387"/>
      <c r="F354" s="387"/>
      <c r="G354" s="385"/>
      <c r="H354" s="386"/>
      <c r="I354" s="387"/>
      <c r="J354" s="387"/>
      <c r="K354" s="387"/>
    </row>
    <row r="355" spans="1:11" x14ac:dyDescent="0.2">
      <c r="A355" s="387"/>
      <c r="B355" s="387"/>
      <c r="C355" s="387"/>
      <c r="D355" s="387"/>
      <c r="E355" s="387"/>
      <c r="F355" s="387"/>
      <c r="G355" s="385"/>
      <c r="H355" s="386"/>
      <c r="I355" s="387"/>
      <c r="J355" s="387"/>
      <c r="K355" s="387"/>
    </row>
    <row r="356" spans="1:11" x14ac:dyDescent="0.2">
      <c r="A356" s="387"/>
      <c r="B356" s="387"/>
      <c r="C356" s="387"/>
      <c r="D356" s="387"/>
      <c r="E356" s="387"/>
      <c r="F356" s="387"/>
      <c r="G356" s="385"/>
      <c r="H356" s="386"/>
      <c r="I356" s="387"/>
      <c r="J356" s="387"/>
      <c r="K356" s="387"/>
    </row>
    <row r="357" spans="1:11" x14ac:dyDescent="0.2">
      <c r="A357" s="387"/>
      <c r="B357" s="387"/>
      <c r="C357" s="387"/>
      <c r="D357" s="387"/>
      <c r="E357" s="387"/>
      <c r="F357" s="387"/>
      <c r="G357" s="385"/>
      <c r="H357" s="386"/>
      <c r="I357" s="387"/>
      <c r="J357" s="387"/>
      <c r="K357" s="387"/>
    </row>
    <row r="358" spans="1:11" x14ac:dyDescent="0.2">
      <c r="A358" s="387"/>
      <c r="B358" s="387"/>
      <c r="C358" s="387"/>
      <c r="D358" s="387"/>
      <c r="E358" s="387"/>
      <c r="F358" s="387"/>
      <c r="G358" s="385"/>
      <c r="H358" s="386"/>
      <c r="I358" s="387"/>
      <c r="J358" s="387"/>
      <c r="K358" s="387"/>
    </row>
    <row r="359" spans="1:11" x14ac:dyDescent="0.2">
      <c r="A359" s="387"/>
      <c r="B359" s="387"/>
      <c r="C359" s="387"/>
      <c r="D359" s="387"/>
      <c r="E359" s="387"/>
      <c r="F359" s="387"/>
      <c r="G359" s="385"/>
      <c r="H359" s="386"/>
      <c r="I359" s="387"/>
      <c r="J359" s="387"/>
      <c r="K359" s="387"/>
    </row>
    <row r="360" spans="1:11" x14ac:dyDescent="0.2">
      <c r="A360" s="387"/>
      <c r="B360" s="387"/>
      <c r="C360" s="387"/>
      <c r="D360" s="387"/>
      <c r="E360" s="387"/>
      <c r="F360" s="387"/>
      <c r="G360" s="385"/>
      <c r="H360" s="386"/>
      <c r="I360" s="387"/>
      <c r="J360" s="387"/>
      <c r="K360" s="387"/>
    </row>
    <row r="361" spans="1:11" x14ac:dyDescent="0.2">
      <c r="A361" s="387"/>
      <c r="B361" s="387"/>
      <c r="C361" s="387"/>
      <c r="D361" s="387"/>
      <c r="E361" s="387"/>
      <c r="F361" s="387"/>
      <c r="G361" s="385"/>
      <c r="H361" s="386"/>
      <c r="I361" s="387"/>
      <c r="J361" s="387"/>
      <c r="K361" s="387"/>
    </row>
    <row r="362" spans="1:11" x14ac:dyDescent="0.2">
      <c r="A362" s="387"/>
      <c r="B362" s="387"/>
      <c r="C362" s="387"/>
      <c r="D362" s="387"/>
      <c r="E362" s="387"/>
      <c r="F362" s="387"/>
      <c r="G362" s="385"/>
      <c r="H362" s="386"/>
      <c r="I362" s="387"/>
      <c r="J362" s="387"/>
      <c r="K362" s="387"/>
    </row>
    <row r="363" spans="1:11" x14ac:dyDescent="0.2">
      <c r="A363" s="387"/>
      <c r="B363" s="387"/>
      <c r="C363" s="387"/>
      <c r="D363" s="387"/>
      <c r="E363" s="387"/>
      <c r="F363" s="387"/>
      <c r="G363" s="385"/>
      <c r="H363" s="386"/>
      <c r="I363" s="387"/>
      <c r="J363" s="387"/>
      <c r="K363" s="387"/>
    </row>
    <row r="364" spans="1:11" x14ac:dyDescent="0.2">
      <c r="A364" s="387"/>
      <c r="B364" s="387"/>
      <c r="C364" s="387"/>
      <c r="D364" s="387"/>
      <c r="E364" s="387"/>
      <c r="F364" s="387"/>
      <c r="G364" s="385"/>
      <c r="H364" s="386"/>
      <c r="I364" s="387"/>
      <c r="J364" s="387"/>
      <c r="K364" s="387"/>
    </row>
    <row r="365" spans="1:11" x14ac:dyDescent="0.2">
      <c r="A365" s="387"/>
      <c r="B365" s="387"/>
      <c r="C365" s="387"/>
      <c r="D365" s="387"/>
      <c r="E365" s="387"/>
      <c r="F365" s="387"/>
      <c r="G365" s="385"/>
      <c r="H365" s="386"/>
      <c r="I365" s="387"/>
      <c r="J365" s="387"/>
      <c r="K365" s="387"/>
    </row>
    <row r="366" spans="1:11" x14ac:dyDescent="0.2">
      <c r="A366" s="387"/>
      <c r="B366" s="387"/>
      <c r="C366" s="387"/>
      <c r="D366" s="387"/>
      <c r="E366" s="387"/>
      <c r="F366" s="387"/>
      <c r="G366" s="385"/>
      <c r="H366" s="386"/>
      <c r="I366" s="387"/>
      <c r="J366" s="387"/>
      <c r="K366" s="387"/>
    </row>
    <row r="367" spans="1:11" x14ac:dyDescent="0.2">
      <c r="A367" s="387"/>
      <c r="B367" s="387"/>
      <c r="C367" s="387"/>
      <c r="D367" s="387"/>
      <c r="E367" s="387"/>
      <c r="F367" s="387"/>
      <c r="G367" s="385"/>
      <c r="H367" s="386"/>
      <c r="I367" s="387"/>
      <c r="J367" s="387"/>
      <c r="K367" s="387"/>
    </row>
    <row r="368" spans="1:11" x14ac:dyDescent="0.2">
      <c r="A368" s="387"/>
      <c r="B368" s="387"/>
      <c r="C368" s="387"/>
      <c r="D368" s="387"/>
      <c r="E368" s="387"/>
      <c r="F368" s="387"/>
      <c r="G368" s="385"/>
      <c r="H368" s="386"/>
      <c r="I368" s="387"/>
      <c r="J368" s="387"/>
      <c r="K368" s="387"/>
    </row>
    <row r="369" spans="1:11" x14ac:dyDescent="0.2">
      <c r="A369" s="387"/>
      <c r="B369" s="387"/>
      <c r="C369" s="387"/>
      <c r="D369" s="387"/>
      <c r="E369" s="387"/>
      <c r="F369" s="387"/>
      <c r="G369" s="385"/>
      <c r="H369" s="386"/>
      <c r="I369" s="387"/>
      <c r="J369" s="387"/>
      <c r="K369" s="387"/>
    </row>
    <row r="370" spans="1:11" x14ac:dyDescent="0.2">
      <c r="A370" s="387"/>
      <c r="B370" s="387"/>
      <c r="C370" s="387"/>
      <c r="D370" s="387"/>
      <c r="E370" s="387"/>
      <c r="F370" s="387"/>
      <c r="G370" s="385"/>
      <c r="H370" s="386"/>
      <c r="I370" s="387"/>
      <c r="J370" s="387"/>
      <c r="K370" s="387"/>
    </row>
    <row r="371" spans="1:11" x14ac:dyDescent="0.2">
      <c r="A371" s="387"/>
      <c r="B371" s="387"/>
      <c r="C371" s="387"/>
      <c r="D371" s="387"/>
      <c r="E371" s="387"/>
      <c r="F371" s="387"/>
      <c r="G371" s="385"/>
      <c r="H371" s="386"/>
      <c r="I371" s="387"/>
      <c r="J371" s="387"/>
      <c r="K371" s="387"/>
    </row>
    <row r="372" spans="1:11" x14ac:dyDescent="0.2">
      <c r="A372" s="387"/>
      <c r="B372" s="387"/>
      <c r="C372" s="387"/>
      <c r="D372" s="387"/>
      <c r="E372" s="387"/>
      <c r="F372" s="387"/>
      <c r="G372" s="385"/>
      <c r="H372" s="386"/>
      <c r="I372" s="387"/>
      <c r="J372" s="387"/>
      <c r="K372" s="387"/>
    </row>
    <row r="373" spans="1:11" x14ac:dyDescent="0.2">
      <c r="A373" s="387"/>
      <c r="B373" s="387"/>
      <c r="C373" s="387"/>
      <c r="D373" s="387"/>
      <c r="E373" s="387"/>
      <c r="F373" s="387"/>
      <c r="G373" s="385"/>
      <c r="H373" s="386"/>
      <c r="I373" s="387"/>
      <c r="J373" s="387"/>
      <c r="K373" s="387"/>
    </row>
    <row r="374" spans="1:11" x14ac:dyDescent="0.2">
      <c r="A374" s="387"/>
      <c r="B374" s="387"/>
      <c r="C374" s="387"/>
      <c r="D374" s="387"/>
      <c r="E374" s="387"/>
      <c r="F374" s="387"/>
      <c r="G374" s="385"/>
      <c r="H374" s="386"/>
      <c r="I374" s="387"/>
      <c r="J374" s="387"/>
      <c r="K374" s="387"/>
    </row>
    <row r="375" spans="1:11" x14ac:dyDescent="0.2">
      <c r="A375" s="387"/>
      <c r="B375" s="387"/>
      <c r="C375" s="387"/>
      <c r="D375" s="387"/>
      <c r="E375" s="387"/>
      <c r="F375" s="387"/>
      <c r="G375" s="385"/>
      <c r="H375" s="386"/>
      <c r="I375" s="387"/>
      <c r="J375" s="387"/>
      <c r="K375" s="387"/>
    </row>
    <row r="376" spans="1:11" x14ac:dyDescent="0.2">
      <c r="A376" s="387"/>
      <c r="B376" s="387"/>
      <c r="C376" s="387"/>
      <c r="D376" s="387"/>
      <c r="E376" s="387"/>
      <c r="F376" s="387"/>
      <c r="G376" s="385"/>
      <c r="H376" s="386"/>
      <c r="I376" s="387"/>
      <c r="J376" s="387"/>
      <c r="K376" s="387"/>
    </row>
    <row r="377" spans="1:11" x14ac:dyDescent="0.2">
      <c r="A377" s="387"/>
      <c r="B377" s="387"/>
      <c r="C377" s="387"/>
      <c r="D377" s="387"/>
      <c r="E377" s="387"/>
      <c r="F377" s="387"/>
      <c r="G377" s="385"/>
      <c r="H377" s="386"/>
      <c r="I377" s="387"/>
      <c r="J377" s="387"/>
      <c r="K377" s="387"/>
    </row>
    <row r="378" spans="1:11" x14ac:dyDescent="0.2">
      <c r="A378" s="387"/>
      <c r="B378" s="387"/>
      <c r="C378" s="387"/>
      <c r="D378" s="387"/>
      <c r="E378" s="387"/>
      <c r="F378" s="387"/>
      <c r="G378" s="385"/>
      <c r="H378" s="386"/>
      <c r="I378" s="387"/>
      <c r="J378" s="387"/>
      <c r="K378" s="387"/>
    </row>
    <row r="379" spans="1:11" x14ac:dyDescent="0.2">
      <c r="A379" s="387"/>
      <c r="B379" s="387"/>
      <c r="C379" s="387"/>
      <c r="D379" s="387"/>
      <c r="E379" s="387"/>
      <c r="F379" s="387"/>
      <c r="G379" s="385"/>
      <c r="H379" s="386"/>
      <c r="I379" s="387"/>
      <c r="J379" s="387"/>
      <c r="K379" s="387"/>
    </row>
    <row r="380" spans="1:11" x14ac:dyDescent="0.2">
      <c r="A380" s="387"/>
      <c r="B380" s="387"/>
      <c r="C380" s="387"/>
      <c r="D380" s="387"/>
      <c r="E380" s="387"/>
      <c r="F380" s="387"/>
      <c r="G380" s="385"/>
      <c r="H380" s="386"/>
      <c r="I380" s="387"/>
      <c r="J380" s="387"/>
      <c r="K380" s="387"/>
    </row>
    <row r="381" spans="1:11" x14ac:dyDescent="0.2">
      <c r="A381" s="387"/>
      <c r="B381" s="387"/>
      <c r="C381" s="387"/>
      <c r="D381" s="387"/>
      <c r="E381" s="387"/>
      <c r="F381" s="387"/>
      <c r="G381" s="385"/>
      <c r="H381" s="386"/>
      <c r="I381" s="387"/>
      <c r="J381" s="387"/>
      <c r="K381" s="387"/>
    </row>
    <row r="382" spans="1:11" x14ac:dyDescent="0.2">
      <c r="A382" s="387"/>
      <c r="B382" s="387"/>
      <c r="C382" s="387"/>
      <c r="D382" s="387"/>
      <c r="E382" s="387"/>
      <c r="F382" s="387"/>
      <c r="G382" s="385"/>
      <c r="H382" s="386"/>
      <c r="I382" s="387"/>
      <c r="J382" s="387"/>
      <c r="K382" s="387"/>
    </row>
    <row r="383" spans="1:11" x14ac:dyDescent="0.2">
      <c r="A383" s="387"/>
      <c r="B383" s="387"/>
      <c r="C383" s="387"/>
      <c r="D383" s="387"/>
      <c r="E383" s="387"/>
      <c r="F383" s="387"/>
      <c r="G383" s="385"/>
      <c r="H383" s="386"/>
      <c r="I383" s="387"/>
      <c r="J383" s="387"/>
      <c r="K383" s="387"/>
    </row>
    <row r="384" spans="1:11" x14ac:dyDescent="0.2">
      <c r="A384" s="387"/>
      <c r="B384" s="387"/>
      <c r="C384" s="387"/>
      <c r="D384" s="387"/>
      <c r="E384" s="387"/>
      <c r="F384" s="387"/>
      <c r="G384" s="385"/>
      <c r="H384" s="386"/>
      <c r="I384" s="387"/>
      <c r="J384" s="387"/>
      <c r="K384" s="387"/>
    </row>
    <row r="385" spans="1:11" x14ac:dyDescent="0.2">
      <c r="A385" s="387"/>
      <c r="B385" s="387"/>
      <c r="C385" s="387"/>
      <c r="D385" s="387"/>
      <c r="E385" s="387"/>
      <c r="F385" s="387"/>
      <c r="G385" s="385"/>
      <c r="H385" s="386"/>
      <c r="I385" s="387"/>
      <c r="J385" s="387"/>
      <c r="K385" s="387"/>
    </row>
    <row r="386" spans="1:11" x14ac:dyDescent="0.2">
      <c r="A386" s="387"/>
      <c r="B386" s="387"/>
      <c r="C386" s="387"/>
      <c r="D386" s="387"/>
      <c r="E386" s="387"/>
      <c r="F386" s="387"/>
      <c r="G386" s="385"/>
      <c r="H386" s="386"/>
      <c r="I386" s="387"/>
      <c r="J386" s="387"/>
      <c r="K386" s="387"/>
    </row>
    <row r="387" spans="1:11" x14ac:dyDescent="0.2">
      <c r="A387" s="387"/>
      <c r="B387" s="387"/>
      <c r="C387" s="387"/>
      <c r="D387" s="387"/>
      <c r="E387" s="387"/>
      <c r="F387" s="387"/>
      <c r="G387" s="385"/>
      <c r="H387" s="386"/>
      <c r="I387" s="387"/>
      <c r="J387" s="387"/>
      <c r="K387" s="387"/>
    </row>
    <row r="388" spans="1:11" x14ac:dyDescent="0.2">
      <c r="A388" s="387"/>
      <c r="B388" s="387"/>
      <c r="C388" s="387"/>
      <c r="D388" s="387"/>
      <c r="E388" s="387"/>
      <c r="F388" s="387"/>
      <c r="G388" s="385"/>
      <c r="H388" s="386"/>
      <c r="I388" s="387"/>
      <c r="J388" s="387"/>
      <c r="K388" s="387"/>
    </row>
    <row r="389" spans="1:11" x14ac:dyDescent="0.2">
      <c r="A389" s="387"/>
      <c r="B389" s="387"/>
      <c r="C389" s="387"/>
      <c r="D389" s="387"/>
      <c r="E389" s="387"/>
      <c r="F389" s="387"/>
      <c r="G389" s="385"/>
      <c r="H389" s="386"/>
      <c r="I389" s="387"/>
      <c r="J389" s="387"/>
      <c r="K389" s="387"/>
    </row>
    <row r="390" spans="1:11" x14ac:dyDescent="0.2">
      <c r="A390" s="387"/>
      <c r="B390" s="387"/>
      <c r="C390" s="387"/>
      <c r="D390" s="387"/>
      <c r="E390" s="387"/>
      <c r="F390" s="387"/>
      <c r="G390" s="385"/>
      <c r="H390" s="386"/>
      <c r="I390" s="387"/>
      <c r="J390" s="387"/>
      <c r="K390" s="387"/>
    </row>
    <row r="391" spans="1:11" x14ac:dyDescent="0.2">
      <c r="A391" s="387"/>
      <c r="B391" s="387"/>
      <c r="C391" s="387"/>
      <c r="D391" s="387"/>
      <c r="E391" s="387"/>
      <c r="F391" s="387"/>
      <c r="G391" s="385"/>
      <c r="H391" s="386"/>
      <c r="I391" s="387"/>
      <c r="J391" s="387"/>
      <c r="K391" s="387"/>
    </row>
    <row r="392" spans="1:11" x14ac:dyDescent="0.2">
      <c r="A392" s="387"/>
      <c r="B392" s="387"/>
      <c r="C392" s="387"/>
      <c r="D392" s="387"/>
      <c r="E392" s="387"/>
      <c r="F392" s="387"/>
      <c r="G392" s="385"/>
      <c r="H392" s="386"/>
      <c r="I392" s="387"/>
      <c r="J392" s="387"/>
      <c r="K392" s="387"/>
    </row>
    <row r="393" spans="1:11" x14ac:dyDescent="0.2">
      <c r="A393" s="387"/>
      <c r="B393" s="387"/>
      <c r="C393" s="387"/>
      <c r="D393" s="387"/>
      <c r="E393" s="387"/>
      <c r="F393" s="387"/>
      <c r="G393" s="385"/>
      <c r="H393" s="386"/>
      <c r="I393" s="387"/>
      <c r="J393" s="387"/>
      <c r="K393" s="387"/>
    </row>
    <row r="394" spans="1:11" x14ac:dyDescent="0.2">
      <c r="A394" s="387"/>
      <c r="B394" s="387"/>
      <c r="C394" s="387"/>
      <c r="D394" s="387"/>
      <c r="E394" s="387"/>
      <c r="F394" s="387"/>
      <c r="G394" s="385"/>
      <c r="H394" s="386"/>
      <c r="I394" s="387"/>
      <c r="J394" s="387"/>
      <c r="K394" s="387"/>
    </row>
    <row r="395" spans="1:11" x14ac:dyDescent="0.2">
      <c r="A395" s="387"/>
      <c r="B395" s="387"/>
      <c r="C395" s="387"/>
      <c r="D395" s="387"/>
      <c r="E395" s="387"/>
      <c r="F395" s="387"/>
      <c r="G395" s="385"/>
      <c r="H395" s="386"/>
      <c r="I395" s="387"/>
      <c r="J395" s="387"/>
      <c r="K395" s="387"/>
    </row>
    <row r="396" spans="1:11" x14ac:dyDescent="0.2">
      <c r="A396" s="387"/>
      <c r="B396" s="387"/>
      <c r="C396" s="387"/>
      <c r="D396" s="387"/>
      <c r="E396" s="387"/>
      <c r="F396" s="387"/>
      <c r="G396" s="385"/>
      <c r="H396" s="386"/>
      <c r="I396" s="387"/>
      <c r="J396" s="387"/>
      <c r="K396" s="387"/>
    </row>
    <row r="397" spans="1:11" x14ac:dyDescent="0.2">
      <c r="A397" s="387"/>
      <c r="B397" s="387"/>
      <c r="C397" s="387"/>
      <c r="D397" s="387"/>
      <c r="E397" s="387"/>
      <c r="F397" s="387"/>
      <c r="G397" s="385"/>
      <c r="H397" s="386"/>
      <c r="I397" s="387"/>
      <c r="J397" s="387"/>
      <c r="K397" s="387"/>
    </row>
    <row r="398" spans="1:11" x14ac:dyDescent="0.2">
      <c r="A398" s="387"/>
      <c r="B398" s="387"/>
      <c r="C398" s="387"/>
      <c r="D398" s="387"/>
      <c r="E398" s="387"/>
      <c r="F398" s="387"/>
      <c r="G398" s="385"/>
      <c r="H398" s="386"/>
      <c r="I398" s="387"/>
      <c r="J398" s="387"/>
      <c r="K398" s="387"/>
    </row>
    <row r="399" spans="1:11" x14ac:dyDescent="0.2">
      <c r="A399" s="387"/>
      <c r="B399" s="387"/>
      <c r="C399" s="387"/>
      <c r="D399" s="387"/>
      <c r="E399" s="387"/>
      <c r="F399" s="387"/>
      <c r="G399" s="385"/>
      <c r="H399" s="386"/>
      <c r="I399" s="387"/>
      <c r="J399" s="387"/>
      <c r="K399" s="387"/>
    </row>
    <row r="400" spans="1:11" x14ac:dyDescent="0.2">
      <c r="A400" s="387"/>
      <c r="B400" s="387"/>
      <c r="C400" s="387"/>
      <c r="D400" s="387"/>
      <c r="E400" s="387"/>
      <c r="F400" s="387"/>
      <c r="G400" s="385"/>
      <c r="H400" s="386"/>
      <c r="I400" s="387"/>
      <c r="J400" s="387"/>
      <c r="K400" s="387"/>
    </row>
    <row r="401" spans="1:11" x14ac:dyDescent="0.2">
      <c r="A401" s="387"/>
      <c r="B401" s="387"/>
      <c r="C401" s="387"/>
      <c r="D401" s="387"/>
      <c r="E401" s="387"/>
      <c r="F401" s="387"/>
      <c r="G401" s="385"/>
      <c r="H401" s="386"/>
      <c r="I401" s="387"/>
      <c r="J401" s="387"/>
      <c r="K401" s="387"/>
    </row>
    <row r="402" spans="1:11" x14ac:dyDescent="0.2">
      <c r="A402" s="387"/>
      <c r="B402" s="387"/>
      <c r="C402" s="387"/>
      <c r="D402" s="387"/>
      <c r="E402" s="387"/>
      <c r="F402" s="387"/>
      <c r="G402" s="385"/>
      <c r="H402" s="386"/>
      <c r="I402" s="387"/>
      <c r="J402" s="387"/>
      <c r="K402" s="387"/>
    </row>
    <row r="403" spans="1:11" x14ac:dyDescent="0.2">
      <c r="A403" s="387"/>
      <c r="B403" s="387"/>
      <c r="C403" s="387"/>
      <c r="D403" s="387"/>
      <c r="E403" s="387"/>
      <c r="F403" s="387"/>
      <c r="G403" s="385"/>
      <c r="H403" s="386"/>
      <c r="I403" s="387"/>
      <c r="J403" s="387"/>
      <c r="K403" s="387"/>
    </row>
    <row r="404" spans="1:11" x14ac:dyDescent="0.2">
      <c r="A404" s="387"/>
      <c r="B404" s="387"/>
      <c r="C404" s="387"/>
      <c r="D404" s="387"/>
      <c r="E404" s="387"/>
      <c r="F404" s="387"/>
      <c r="G404" s="385"/>
      <c r="H404" s="386"/>
      <c r="I404" s="387"/>
      <c r="J404" s="387"/>
      <c r="K404" s="387"/>
    </row>
    <row r="405" spans="1:11" x14ac:dyDescent="0.2">
      <c r="A405" s="387"/>
      <c r="B405" s="387"/>
      <c r="C405" s="387"/>
      <c r="D405" s="387"/>
      <c r="E405" s="387"/>
      <c r="F405" s="387"/>
      <c r="G405" s="385"/>
      <c r="H405" s="386"/>
      <c r="I405" s="387"/>
      <c r="J405" s="387"/>
      <c r="K405" s="387"/>
    </row>
    <row r="406" spans="1:11" x14ac:dyDescent="0.2">
      <c r="A406" s="387"/>
      <c r="B406" s="387"/>
      <c r="C406" s="387"/>
      <c r="D406" s="387"/>
      <c r="E406" s="387"/>
      <c r="F406" s="387"/>
      <c r="G406" s="385"/>
      <c r="H406" s="386"/>
      <c r="I406" s="387"/>
      <c r="J406" s="387"/>
      <c r="K406" s="387"/>
    </row>
    <row r="407" spans="1:11" x14ac:dyDescent="0.2">
      <c r="A407" s="387"/>
      <c r="B407" s="387"/>
      <c r="C407" s="387"/>
      <c r="D407" s="387"/>
      <c r="E407" s="387"/>
      <c r="F407" s="387"/>
      <c r="G407" s="385"/>
      <c r="H407" s="386"/>
      <c r="I407" s="387"/>
      <c r="J407" s="387"/>
      <c r="K407" s="387"/>
    </row>
    <row r="408" spans="1:11" x14ac:dyDescent="0.2">
      <c r="A408" s="387"/>
      <c r="B408" s="387"/>
      <c r="C408" s="387"/>
      <c r="D408" s="387"/>
      <c r="E408" s="387"/>
      <c r="F408" s="387"/>
      <c r="G408" s="385"/>
      <c r="H408" s="386"/>
      <c r="I408" s="387"/>
      <c r="J408" s="387"/>
      <c r="K408" s="387"/>
    </row>
    <row r="409" spans="1:11" x14ac:dyDescent="0.2">
      <c r="A409" s="387"/>
      <c r="B409" s="387"/>
      <c r="C409" s="387"/>
      <c r="D409" s="387"/>
      <c r="E409" s="387"/>
      <c r="F409" s="387"/>
      <c r="G409" s="385"/>
      <c r="H409" s="386"/>
      <c r="I409" s="387"/>
      <c r="J409" s="387"/>
      <c r="K409" s="387"/>
    </row>
    <row r="410" spans="1:11" x14ac:dyDescent="0.2">
      <c r="A410" s="387"/>
      <c r="B410" s="387"/>
      <c r="C410" s="387"/>
      <c r="D410" s="387"/>
      <c r="E410" s="387"/>
      <c r="F410" s="387"/>
      <c r="G410" s="385"/>
      <c r="H410" s="386"/>
      <c r="I410" s="387"/>
      <c r="J410" s="387"/>
      <c r="K410" s="387"/>
    </row>
    <row r="411" spans="1:11" x14ac:dyDescent="0.2">
      <c r="A411" s="387"/>
      <c r="B411" s="387"/>
      <c r="C411" s="387"/>
      <c r="D411" s="387"/>
      <c r="E411" s="387"/>
      <c r="F411" s="387"/>
      <c r="G411" s="385"/>
      <c r="H411" s="386"/>
      <c r="I411" s="387"/>
      <c r="J411" s="387"/>
      <c r="K411" s="387"/>
    </row>
    <row r="412" spans="1:11" x14ac:dyDescent="0.2">
      <c r="A412" s="387"/>
      <c r="B412" s="387"/>
      <c r="C412" s="387"/>
      <c r="D412" s="387"/>
      <c r="E412" s="387"/>
      <c r="F412" s="387"/>
      <c r="G412" s="385"/>
      <c r="H412" s="386"/>
      <c r="I412" s="387"/>
      <c r="J412" s="387"/>
      <c r="K412" s="387"/>
    </row>
    <row r="413" spans="1:11" x14ac:dyDescent="0.2">
      <c r="A413" s="387"/>
      <c r="B413" s="387"/>
      <c r="C413" s="387"/>
      <c r="D413" s="387"/>
      <c r="E413" s="387"/>
      <c r="F413" s="387"/>
      <c r="G413" s="385"/>
      <c r="H413" s="386"/>
      <c r="I413" s="387"/>
      <c r="J413" s="387"/>
      <c r="K413" s="387"/>
    </row>
    <row r="414" spans="1:11" x14ac:dyDescent="0.2">
      <c r="A414" s="387"/>
      <c r="B414" s="387"/>
      <c r="C414" s="387"/>
      <c r="D414" s="387"/>
      <c r="E414" s="387"/>
      <c r="F414" s="387"/>
      <c r="G414" s="385"/>
      <c r="H414" s="386"/>
      <c r="I414" s="387"/>
      <c r="J414" s="387"/>
      <c r="K414" s="387"/>
    </row>
    <row r="415" spans="1:11" x14ac:dyDescent="0.2">
      <c r="A415" s="387"/>
      <c r="B415" s="387"/>
      <c r="C415" s="387"/>
      <c r="D415" s="387"/>
      <c r="E415" s="387"/>
      <c r="F415" s="387"/>
      <c r="G415" s="387"/>
      <c r="H415" s="386"/>
      <c r="I415" s="387"/>
      <c r="J415" s="387"/>
      <c r="K415" s="387"/>
    </row>
    <row r="416" spans="1:11" x14ac:dyDescent="0.2">
      <c r="A416" s="387"/>
      <c r="B416" s="387"/>
      <c r="C416" s="387"/>
      <c r="D416" s="387"/>
      <c r="E416" s="387"/>
      <c r="F416" s="387"/>
      <c r="G416" s="387"/>
      <c r="H416" s="386"/>
      <c r="I416" s="387"/>
      <c r="J416" s="387"/>
      <c r="K416" s="387"/>
    </row>
    <row r="417" spans="1:11" x14ac:dyDescent="0.2">
      <c r="A417" s="387"/>
      <c r="B417" s="387"/>
      <c r="C417" s="387"/>
      <c r="D417" s="387"/>
      <c r="E417" s="387"/>
      <c r="F417" s="387"/>
      <c r="G417" s="387"/>
      <c r="H417" s="386"/>
      <c r="I417" s="387"/>
      <c r="J417" s="387"/>
      <c r="K417" s="387"/>
    </row>
    <row r="418" spans="1:11" x14ac:dyDescent="0.2">
      <c r="A418" s="387"/>
      <c r="B418" s="387"/>
      <c r="C418" s="387"/>
      <c r="D418" s="387"/>
      <c r="E418" s="387"/>
      <c r="F418" s="387"/>
      <c r="G418" s="387"/>
      <c r="H418" s="386"/>
      <c r="I418" s="387"/>
      <c r="J418" s="387"/>
      <c r="K418" s="387"/>
    </row>
    <row r="419" spans="1:11" x14ac:dyDescent="0.2">
      <c r="A419" s="387"/>
      <c r="B419" s="387"/>
      <c r="C419" s="387"/>
      <c r="D419" s="387"/>
      <c r="E419" s="387"/>
      <c r="F419" s="387"/>
      <c r="G419" s="387"/>
      <c r="H419" s="386"/>
      <c r="I419" s="387"/>
      <c r="J419" s="387"/>
      <c r="K419" s="387"/>
    </row>
    <row r="420" spans="1:11" x14ac:dyDescent="0.2">
      <c r="A420" s="387"/>
      <c r="B420" s="387"/>
      <c r="C420" s="387"/>
      <c r="D420" s="387"/>
      <c r="E420" s="387"/>
      <c r="F420" s="387"/>
      <c r="G420" s="387"/>
      <c r="H420" s="386"/>
      <c r="I420" s="387"/>
      <c r="J420" s="387"/>
      <c r="K420" s="387"/>
    </row>
    <row r="421" spans="1:11" x14ac:dyDescent="0.2">
      <c r="A421" s="387"/>
      <c r="B421" s="387"/>
      <c r="C421" s="387"/>
      <c r="D421" s="387"/>
      <c r="E421" s="387"/>
      <c r="F421" s="387"/>
      <c r="G421" s="387"/>
      <c r="H421" s="386"/>
      <c r="I421" s="387"/>
      <c r="J421" s="387"/>
      <c r="K421" s="387"/>
    </row>
    <row r="422" spans="1:11" x14ac:dyDescent="0.2">
      <c r="A422" s="387"/>
      <c r="B422" s="387"/>
      <c r="C422" s="387"/>
      <c r="D422" s="387"/>
      <c r="E422" s="387"/>
      <c r="F422" s="387"/>
      <c r="G422" s="387"/>
      <c r="H422" s="386"/>
      <c r="I422" s="387"/>
      <c r="J422" s="387"/>
      <c r="K422" s="387"/>
    </row>
    <row r="423" spans="1:11" x14ac:dyDescent="0.2">
      <c r="A423" s="387"/>
      <c r="B423" s="387"/>
      <c r="C423" s="387"/>
      <c r="D423" s="387"/>
      <c r="E423" s="387"/>
      <c r="F423" s="387"/>
      <c r="G423" s="387"/>
      <c r="H423" s="386"/>
      <c r="I423" s="387"/>
      <c r="J423" s="387"/>
      <c r="K423" s="387"/>
    </row>
    <row r="424" spans="1:11" x14ac:dyDescent="0.2">
      <c r="A424" s="387"/>
      <c r="B424" s="387"/>
      <c r="C424" s="387"/>
      <c r="D424" s="387"/>
      <c r="E424" s="387"/>
      <c r="F424" s="387"/>
      <c r="G424" s="387"/>
      <c r="H424" s="386"/>
      <c r="I424" s="387"/>
      <c r="J424" s="387"/>
      <c r="K424" s="387"/>
    </row>
    <row r="425" spans="1:11" x14ac:dyDescent="0.2">
      <c r="A425" s="387"/>
      <c r="B425" s="387"/>
      <c r="C425" s="387"/>
      <c r="D425" s="387"/>
      <c r="E425" s="387"/>
      <c r="F425" s="387"/>
      <c r="G425" s="387"/>
      <c r="H425" s="386"/>
      <c r="I425" s="387"/>
      <c r="J425" s="387"/>
      <c r="K425" s="387"/>
    </row>
    <row r="426" spans="1:11" x14ac:dyDescent="0.2">
      <c r="A426" s="387"/>
      <c r="B426" s="387"/>
      <c r="C426" s="387"/>
      <c r="D426" s="387"/>
      <c r="E426" s="387"/>
      <c r="F426" s="387"/>
      <c r="G426" s="387"/>
      <c r="H426" s="386"/>
      <c r="I426" s="387"/>
      <c r="J426" s="387"/>
      <c r="K426" s="387"/>
    </row>
    <row r="427" spans="1:11" x14ac:dyDescent="0.2">
      <c r="A427" s="387"/>
      <c r="B427" s="387"/>
      <c r="C427" s="387"/>
      <c r="D427" s="387"/>
      <c r="E427" s="387"/>
      <c r="F427" s="387"/>
      <c r="G427" s="387"/>
      <c r="H427" s="386"/>
      <c r="I427" s="387"/>
      <c r="J427" s="387"/>
      <c r="K427" s="387"/>
    </row>
    <row r="428" spans="1:11" x14ac:dyDescent="0.2">
      <c r="A428" s="387"/>
      <c r="B428" s="387"/>
      <c r="C428" s="387"/>
      <c r="D428" s="387"/>
      <c r="E428" s="387"/>
      <c r="F428" s="387"/>
      <c r="G428" s="387"/>
      <c r="H428" s="386"/>
      <c r="I428" s="387"/>
      <c r="J428" s="387"/>
      <c r="K428" s="387"/>
    </row>
    <row r="429" spans="1:11" x14ac:dyDescent="0.2">
      <c r="A429" s="387"/>
      <c r="B429" s="387"/>
      <c r="C429" s="387"/>
      <c r="D429" s="387"/>
      <c r="E429" s="387"/>
      <c r="F429" s="387"/>
      <c r="G429" s="387"/>
      <c r="H429" s="386"/>
      <c r="I429" s="387"/>
      <c r="J429" s="387"/>
      <c r="K429" s="387"/>
    </row>
    <row r="430" spans="1:11" x14ac:dyDescent="0.2">
      <c r="A430" s="387"/>
      <c r="B430" s="387"/>
      <c r="C430" s="387"/>
      <c r="D430" s="387"/>
      <c r="E430" s="387"/>
      <c r="F430" s="387"/>
      <c r="G430" s="387"/>
      <c r="H430" s="386"/>
      <c r="I430" s="387"/>
      <c r="J430" s="387"/>
      <c r="K430" s="387"/>
    </row>
    <row r="431" spans="1:11" x14ac:dyDescent="0.2">
      <c r="A431" s="387"/>
      <c r="B431" s="387"/>
      <c r="C431" s="387"/>
      <c r="D431" s="387"/>
      <c r="E431" s="387"/>
      <c r="F431" s="387"/>
      <c r="G431" s="387"/>
      <c r="H431" s="386"/>
      <c r="I431" s="387"/>
      <c r="J431" s="387"/>
      <c r="K431" s="387"/>
    </row>
    <row r="432" spans="1:11" x14ac:dyDescent="0.2">
      <c r="A432" s="387"/>
      <c r="B432" s="387"/>
      <c r="C432" s="387"/>
      <c r="D432" s="387"/>
      <c r="E432" s="387"/>
      <c r="F432" s="387"/>
      <c r="G432" s="387"/>
      <c r="H432" s="386"/>
      <c r="I432" s="387"/>
      <c r="J432" s="387"/>
      <c r="K432" s="387"/>
    </row>
    <row r="433" spans="1:11" x14ac:dyDescent="0.2">
      <c r="A433" s="387"/>
      <c r="B433" s="387"/>
      <c r="C433" s="387"/>
      <c r="D433" s="387"/>
      <c r="E433" s="387"/>
      <c r="F433" s="387"/>
      <c r="G433" s="387"/>
      <c r="H433" s="386"/>
      <c r="I433" s="387"/>
      <c r="J433" s="387"/>
      <c r="K433" s="387"/>
    </row>
    <row r="434" spans="1:11" x14ac:dyDescent="0.2">
      <c r="A434" s="387"/>
      <c r="B434" s="387"/>
      <c r="C434" s="387"/>
      <c r="D434" s="387"/>
      <c r="E434" s="387"/>
      <c r="F434" s="387"/>
      <c r="G434" s="387"/>
      <c r="H434" s="386"/>
      <c r="I434" s="387"/>
      <c r="J434" s="387"/>
      <c r="K434" s="387"/>
    </row>
    <row r="435" spans="1:11" x14ac:dyDescent="0.2">
      <c r="A435" s="387"/>
      <c r="B435" s="387"/>
      <c r="C435" s="387"/>
      <c r="D435" s="387"/>
      <c r="E435" s="387"/>
      <c r="F435" s="387"/>
      <c r="G435" s="387"/>
      <c r="H435" s="386"/>
      <c r="I435" s="387"/>
      <c r="J435" s="387"/>
      <c r="K435" s="387"/>
    </row>
    <row r="436" spans="1:11" x14ac:dyDescent="0.2">
      <c r="A436" s="387"/>
      <c r="B436" s="387"/>
      <c r="C436" s="387"/>
      <c r="D436" s="387"/>
      <c r="E436" s="387"/>
      <c r="F436" s="387"/>
      <c r="G436" s="387"/>
      <c r="H436" s="386"/>
      <c r="I436" s="387"/>
      <c r="J436" s="387"/>
      <c r="K436" s="387"/>
    </row>
    <row r="437" spans="1:11" x14ac:dyDescent="0.2">
      <c r="A437" s="387"/>
      <c r="B437" s="387"/>
      <c r="C437" s="387"/>
      <c r="D437" s="387"/>
      <c r="E437" s="387"/>
      <c r="F437" s="387"/>
      <c r="G437" s="387"/>
      <c r="H437" s="386"/>
      <c r="I437" s="387"/>
      <c r="J437" s="387"/>
      <c r="K437" s="387"/>
    </row>
    <row r="438" spans="1:11" x14ac:dyDescent="0.2">
      <c r="A438" s="387"/>
      <c r="B438" s="387"/>
      <c r="C438" s="387"/>
      <c r="D438" s="387"/>
      <c r="E438" s="387"/>
      <c r="F438" s="387"/>
      <c r="G438" s="387"/>
      <c r="H438" s="386"/>
      <c r="I438" s="387"/>
      <c r="J438" s="387"/>
      <c r="K438" s="387"/>
    </row>
    <row r="439" spans="1:11" x14ac:dyDescent="0.2">
      <c r="A439" s="387"/>
      <c r="B439" s="387"/>
      <c r="C439" s="387"/>
      <c r="D439" s="387"/>
      <c r="E439" s="387"/>
      <c r="F439" s="387"/>
      <c r="G439" s="387"/>
      <c r="H439" s="386"/>
      <c r="I439" s="387"/>
      <c r="J439" s="387"/>
      <c r="K439" s="387"/>
    </row>
    <row r="440" spans="1:11" x14ac:dyDescent="0.2">
      <c r="A440" s="387"/>
      <c r="B440" s="387"/>
      <c r="C440" s="387"/>
      <c r="D440" s="387"/>
      <c r="E440" s="387"/>
      <c r="F440" s="387"/>
      <c r="G440" s="387"/>
      <c r="H440" s="386"/>
      <c r="I440" s="387"/>
      <c r="J440" s="387"/>
      <c r="K440" s="387"/>
    </row>
    <row r="441" spans="1:11" x14ac:dyDescent="0.2">
      <c r="A441" s="387"/>
      <c r="B441" s="387"/>
      <c r="C441" s="387"/>
      <c r="D441" s="387"/>
      <c r="E441" s="387"/>
      <c r="F441" s="387"/>
      <c r="G441" s="387"/>
      <c r="H441" s="386"/>
      <c r="I441" s="387"/>
      <c r="J441" s="387"/>
      <c r="K441" s="387"/>
    </row>
    <row r="442" spans="1:11" x14ac:dyDescent="0.2">
      <c r="A442" s="387"/>
      <c r="B442" s="387"/>
      <c r="C442" s="387"/>
      <c r="D442" s="387"/>
      <c r="E442" s="387"/>
      <c r="F442" s="387"/>
      <c r="G442" s="387"/>
      <c r="H442" s="386"/>
      <c r="I442" s="387"/>
      <c r="J442" s="387"/>
      <c r="K442" s="387"/>
    </row>
    <row r="443" spans="1:11" x14ac:dyDescent="0.2">
      <c r="A443" s="387"/>
      <c r="B443" s="387"/>
      <c r="C443" s="387"/>
      <c r="D443" s="387"/>
      <c r="E443" s="387"/>
      <c r="F443" s="387"/>
      <c r="G443" s="387"/>
      <c r="H443" s="386"/>
      <c r="I443" s="387"/>
      <c r="J443" s="387"/>
      <c r="K443" s="387"/>
    </row>
    <row r="444" spans="1:11" x14ac:dyDescent="0.2">
      <c r="A444" s="387"/>
      <c r="B444" s="387"/>
      <c r="C444" s="387"/>
      <c r="D444" s="387"/>
      <c r="E444" s="387"/>
      <c r="F444" s="387"/>
      <c r="G444" s="387"/>
      <c r="H444" s="386"/>
      <c r="I444" s="387"/>
      <c r="J444" s="387"/>
      <c r="K444" s="387"/>
    </row>
    <row r="445" spans="1:11" x14ac:dyDescent="0.2">
      <c r="A445" s="387"/>
      <c r="B445" s="387"/>
      <c r="C445" s="387"/>
      <c r="D445" s="387"/>
      <c r="E445" s="387"/>
      <c r="F445" s="387"/>
      <c r="G445" s="387"/>
      <c r="H445" s="386"/>
      <c r="I445" s="387"/>
      <c r="J445" s="387"/>
      <c r="K445" s="387"/>
    </row>
    <row r="446" spans="1:11" x14ac:dyDescent="0.2">
      <c r="A446" s="387"/>
      <c r="B446" s="387"/>
      <c r="C446" s="387"/>
      <c r="D446" s="387"/>
      <c r="E446" s="387"/>
      <c r="F446" s="387"/>
      <c r="G446" s="387"/>
      <c r="H446" s="386"/>
      <c r="I446" s="387"/>
      <c r="J446" s="387"/>
      <c r="K446" s="387"/>
    </row>
    <row r="447" spans="1:11" x14ac:dyDescent="0.2">
      <c r="A447" s="387"/>
      <c r="B447" s="387"/>
      <c r="C447" s="387"/>
      <c r="D447" s="387"/>
      <c r="E447" s="387"/>
      <c r="F447" s="387"/>
      <c r="G447" s="387"/>
      <c r="H447" s="386"/>
      <c r="I447" s="387"/>
      <c r="J447" s="387"/>
      <c r="K447" s="387"/>
    </row>
    <row r="448" spans="1:11" x14ac:dyDescent="0.2">
      <c r="A448" s="387"/>
      <c r="B448" s="387"/>
      <c r="C448" s="387"/>
      <c r="D448" s="387"/>
      <c r="E448" s="387"/>
      <c r="F448" s="387"/>
      <c r="G448" s="387"/>
      <c r="H448" s="386"/>
      <c r="I448" s="387"/>
      <c r="J448" s="387"/>
      <c r="K448" s="387"/>
    </row>
    <row r="449" spans="1:11" x14ac:dyDescent="0.2">
      <c r="A449" s="387"/>
      <c r="B449" s="387"/>
      <c r="C449" s="387"/>
      <c r="D449" s="387"/>
      <c r="E449" s="387"/>
      <c r="F449" s="387"/>
      <c r="G449" s="387"/>
      <c r="H449" s="386"/>
      <c r="I449" s="387"/>
      <c r="J449" s="387"/>
      <c r="K449" s="387"/>
    </row>
    <row r="450" spans="1:11" x14ac:dyDescent="0.2">
      <c r="A450" s="387"/>
      <c r="B450" s="387"/>
      <c r="C450" s="387"/>
      <c r="D450" s="387"/>
      <c r="E450" s="387"/>
      <c r="F450" s="387"/>
      <c r="G450" s="387"/>
      <c r="H450" s="386"/>
      <c r="I450" s="387"/>
      <c r="J450" s="387"/>
      <c r="K450" s="387"/>
    </row>
    <row r="451" spans="1:11" x14ac:dyDescent="0.2">
      <c r="A451" s="387"/>
      <c r="B451" s="387"/>
      <c r="C451" s="387"/>
      <c r="D451" s="387"/>
      <c r="E451" s="387"/>
      <c r="F451" s="387"/>
      <c r="G451" s="387"/>
      <c r="H451" s="386"/>
      <c r="I451" s="387"/>
      <c r="J451" s="387"/>
      <c r="K451" s="387"/>
    </row>
    <row r="452" spans="1:11" x14ac:dyDescent="0.2">
      <c r="A452" s="387"/>
      <c r="B452" s="387"/>
      <c r="C452" s="387"/>
      <c r="D452" s="387"/>
      <c r="E452" s="387"/>
      <c r="F452" s="387"/>
      <c r="G452" s="387"/>
      <c r="H452" s="386"/>
      <c r="I452" s="387"/>
      <c r="J452" s="387"/>
      <c r="K452" s="387"/>
    </row>
    <row r="453" spans="1:11" x14ac:dyDescent="0.2">
      <c r="A453" s="387"/>
      <c r="B453" s="387"/>
      <c r="C453" s="387"/>
      <c r="D453" s="387"/>
      <c r="E453" s="387"/>
      <c r="F453" s="387"/>
      <c r="G453" s="387"/>
      <c r="H453" s="386"/>
      <c r="I453" s="387"/>
      <c r="J453" s="387"/>
      <c r="K453" s="387"/>
    </row>
    <row r="454" spans="1:11" x14ac:dyDescent="0.2">
      <c r="A454" s="387"/>
      <c r="B454" s="387"/>
      <c r="C454" s="387"/>
      <c r="D454" s="387"/>
      <c r="E454" s="387"/>
      <c r="F454" s="387"/>
      <c r="G454" s="387"/>
      <c r="H454" s="386"/>
      <c r="I454" s="387"/>
      <c r="J454" s="387"/>
      <c r="K454" s="387"/>
    </row>
    <row r="455" spans="1:11" x14ac:dyDescent="0.2">
      <c r="A455" s="387"/>
      <c r="B455" s="387"/>
      <c r="C455" s="387"/>
      <c r="D455" s="387"/>
      <c r="E455" s="387"/>
      <c r="F455" s="387"/>
      <c r="G455" s="387"/>
      <c r="H455" s="386"/>
      <c r="I455" s="387"/>
      <c r="J455" s="387"/>
      <c r="K455" s="387"/>
    </row>
    <row r="456" spans="1:11" x14ac:dyDescent="0.2">
      <c r="A456" s="387"/>
      <c r="B456" s="387"/>
      <c r="C456" s="387"/>
      <c r="D456" s="387"/>
      <c r="E456" s="387"/>
      <c r="F456" s="387"/>
      <c r="G456" s="387"/>
      <c r="H456" s="386"/>
      <c r="I456" s="387"/>
      <c r="J456" s="387"/>
      <c r="K456" s="387"/>
    </row>
    <row r="457" spans="1:11" x14ac:dyDescent="0.2">
      <c r="A457" s="387"/>
      <c r="B457" s="387"/>
      <c r="C457" s="387"/>
      <c r="D457" s="387"/>
      <c r="E457" s="387"/>
      <c r="F457" s="387"/>
      <c r="G457" s="387"/>
      <c r="H457" s="386"/>
      <c r="I457" s="387"/>
      <c r="J457" s="387"/>
      <c r="K457" s="387"/>
    </row>
    <row r="458" spans="1:11" x14ac:dyDescent="0.2">
      <c r="A458" s="387"/>
      <c r="B458" s="387"/>
      <c r="C458" s="387"/>
      <c r="D458" s="387"/>
      <c r="E458" s="387"/>
      <c r="F458" s="387"/>
      <c r="G458" s="387"/>
      <c r="H458" s="386"/>
      <c r="I458" s="387"/>
      <c r="J458" s="387"/>
      <c r="K458" s="387"/>
    </row>
    <row r="459" spans="1:11" x14ac:dyDescent="0.2">
      <c r="A459" s="387"/>
      <c r="B459" s="387"/>
      <c r="C459" s="387"/>
      <c r="D459" s="387"/>
      <c r="E459" s="387"/>
      <c r="F459" s="387"/>
      <c r="G459" s="387"/>
      <c r="H459" s="386"/>
      <c r="I459" s="387"/>
      <c r="J459" s="387"/>
      <c r="K459" s="387"/>
    </row>
    <row r="460" spans="1:11" x14ac:dyDescent="0.2">
      <c r="A460" s="387"/>
      <c r="B460" s="387"/>
      <c r="C460" s="387"/>
      <c r="D460" s="387"/>
      <c r="E460" s="387"/>
      <c r="F460" s="387"/>
      <c r="G460" s="387"/>
      <c r="H460" s="386"/>
      <c r="I460" s="387"/>
      <c r="J460" s="387"/>
      <c r="K460" s="387"/>
    </row>
    <row r="461" spans="1:11" x14ac:dyDescent="0.2">
      <c r="A461" s="387"/>
      <c r="B461" s="387"/>
      <c r="C461" s="387"/>
      <c r="D461" s="387"/>
      <c r="E461" s="387"/>
      <c r="F461" s="387"/>
      <c r="G461" s="387"/>
      <c r="H461" s="386"/>
      <c r="I461" s="387"/>
      <c r="J461" s="387"/>
      <c r="K461" s="387"/>
    </row>
    <row r="462" spans="1:11" x14ac:dyDescent="0.2">
      <c r="A462" s="387"/>
      <c r="B462" s="387"/>
      <c r="C462" s="387"/>
      <c r="D462" s="387"/>
      <c r="E462" s="387"/>
      <c r="F462" s="387"/>
      <c r="G462" s="387"/>
      <c r="H462" s="386"/>
      <c r="I462" s="387"/>
      <c r="J462" s="387"/>
      <c r="K462" s="387"/>
    </row>
    <row r="463" spans="1:11" x14ac:dyDescent="0.2">
      <c r="A463" s="387"/>
      <c r="B463" s="387"/>
      <c r="C463" s="387"/>
      <c r="D463" s="387"/>
      <c r="E463" s="387"/>
      <c r="F463" s="387"/>
      <c r="G463" s="387"/>
      <c r="H463" s="386"/>
      <c r="I463" s="387"/>
      <c r="J463" s="387"/>
      <c r="K463" s="387"/>
    </row>
    <row r="464" spans="1:11" x14ac:dyDescent="0.2">
      <c r="A464" s="387"/>
      <c r="B464" s="387"/>
      <c r="C464" s="387"/>
      <c r="D464" s="387"/>
      <c r="E464" s="387"/>
      <c r="F464" s="387"/>
      <c r="G464" s="387"/>
      <c r="H464" s="386"/>
      <c r="I464" s="387"/>
      <c r="J464" s="387"/>
      <c r="K464" s="387"/>
    </row>
    <row r="465" spans="1:11" x14ac:dyDescent="0.2">
      <c r="A465" s="387"/>
      <c r="B465" s="387"/>
      <c r="C465" s="387"/>
      <c r="D465" s="387"/>
      <c r="E465" s="387"/>
      <c r="F465" s="387"/>
      <c r="G465" s="387"/>
      <c r="H465" s="386"/>
      <c r="I465" s="387"/>
      <c r="J465" s="387"/>
      <c r="K465" s="387"/>
    </row>
    <row r="466" spans="1:11" x14ac:dyDescent="0.2">
      <c r="A466" s="387"/>
      <c r="B466" s="387"/>
      <c r="C466" s="387"/>
      <c r="D466" s="387"/>
      <c r="E466" s="387"/>
      <c r="F466" s="387"/>
      <c r="G466" s="387"/>
      <c r="H466" s="386"/>
      <c r="I466" s="387"/>
      <c r="J466" s="387"/>
      <c r="K466" s="387"/>
    </row>
    <row r="467" spans="1:11" x14ac:dyDescent="0.2">
      <c r="A467" s="387"/>
      <c r="B467" s="387"/>
      <c r="C467" s="387"/>
      <c r="D467" s="387"/>
      <c r="E467" s="387"/>
      <c r="F467" s="387"/>
      <c r="G467" s="387"/>
      <c r="H467" s="386"/>
      <c r="I467" s="387"/>
      <c r="J467" s="387"/>
      <c r="K467" s="387"/>
    </row>
    <row r="468" spans="1:11" x14ac:dyDescent="0.2">
      <c r="A468" s="387"/>
      <c r="B468" s="387"/>
      <c r="C468" s="387"/>
      <c r="D468" s="387"/>
      <c r="E468" s="387"/>
      <c r="F468" s="387"/>
      <c r="G468" s="387"/>
      <c r="H468" s="386"/>
      <c r="I468" s="387"/>
      <c r="J468" s="387"/>
      <c r="K468" s="387"/>
    </row>
    <row r="469" spans="1:11" x14ac:dyDescent="0.2">
      <c r="A469" s="387"/>
      <c r="B469" s="387"/>
      <c r="C469" s="387"/>
      <c r="D469" s="387"/>
      <c r="E469" s="387"/>
      <c r="F469" s="387"/>
      <c r="G469" s="387"/>
      <c r="H469" s="386"/>
      <c r="I469" s="387"/>
      <c r="J469" s="387"/>
      <c r="K469" s="387"/>
    </row>
    <row r="470" spans="1:11" x14ac:dyDescent="0.2">
      <c r="A470" s="387"/>
      <c r="B470" s="387"/>
      <c r="C470" s="387"/>
      <c r="D470" s="387"/>
      <c r="E470" s="387"/>
      <c r="F470" s="387"/>
      <c r="G470" s="387"/>
      <c r="H470" s="386"/>
      <c r="I470" s="387"/>
      <c r="J470" s="387"/>
      <c r="K470" s="387"/>
    </row>
    <row r="471" spans="1:11" x14ac:dyDescent="0.2">
      <c r="A471" s="387"/>
      <c r="B471" s="387"/>
      <c r="C471" s="387"/>
      <c r="D471" s="387"/>
      <c r="E471" s="387"/>
      <c r="F471" s="387"/>
      <c r="G471" s="387"/>
      <c r="H471" s="386"/>
      <c r="I471" s="387"/>
      <c r="J471" s="387"/>
      <c r="K471" s="387"/>
    </row>
    <row r="472" spans="1:11" x14ac:dyDescent="0.2">
      <c r="A472" s="387"/>
      <c r="B472" s="387"/>
      <c r="C472" s="387"/>
      <c r="D472" s="387"/>
      <c r="E472" s="387"/>
      <c r="F472" s="387"/>
      <c r="G472" s="387"/>
      <c r="H472" s="386"/>
      <c r="I472" s="387"/>
      <c r="J472" s="387"/>
      <c r="K472" s="387"/>
    </row>
    <row r="473" spans="1:11" x14ac:dyDescent="0.2">
      <c r="A473" s="387"/>
      <c r="B473" s="387"/>
      <c r="C473" s="387"/>
      <c r="D473" s="387"/>
      <c r="E473" s="387"/>
      <c r="F473" s="387"/>
      <c r="G473" s="387"/>
      <c r="H473" s="386"/>
      <c r="I473" s="387"/>
      <c r="J473" s="387"/>
      <c r="K473" s="387"/>
    </row>
    <row r="474" spans="1:11" x14ac:dyDescent="0.2">
      <c r="A474" s="387"/>
      <c r="B474" s="387"/>
      <c r="C474" s="387"/>
      <c r="D474" s="387"/>
      <c r="E474" s="387"/>
      <c r="F474" s="387"/>
      <c r="G474" s="387"/>
      <c r="H474" s="386"/>
      <c r="I474" s="387"/>
      <c r="J474" s="387"/>
      <c r="K474" s="387"/>
    </row>
    <row r="475" spans="1:11" x14ac:dyDescent="0.2">
      <c r="A475" s="387"/>
      <c r="B475" s="387"/>
      <c r="C475" s="387"/>
      <c r="D475" s="387"/>
      <c r="E475" s="387"/>
      <c r="F475" s="387"/>
      <c r="G475" s="387"/>
      <c r="H475" s="386"/>
      <c r="I475" s="387"/>
      <c r="J475" s="387"/>
      <c r="K475" s="387"/>
    </row>
    <row r="476" spans="1:11" x14ac:dyDescent="0.2">
      <c r="A476" s="387"/>
      <c r="B476" s="387"/>
      <c r="C476" s="387"/>
      <c r="D476" s="387"/>
      <c r="E476" s="387"/>
      <c r="F476" s="387"/>
      <c r="G476" s="387"/>
      <c r="H476" s="386"/>
      <c r="I476" s="387"/>
      <c r="J476" s="387"/>
      <c r="K476" s="387"/>
    </row>
    <row r="477" spans="1:11" x14ac:dyDescent="0.2">
      <c r="A477" s="387"/>
      <c r="B477" s="387"/>
      <c r="C477" s="387"/>
      <c r="D477" s="387"/>
      <c r="E477" s="387"/>
      <c r="F477" s="387"/>
      <c r="G477" s="387"/>
      <c r="H477" s="386"/>
      <c r="I477" s="387"/>
      <c r="J477" s="387"/>
      <c r="K477" s="387"/>
    </row>
    <row r="478" spans="1:11" x14ac:dyDescent="0.2">
      <c r="A478" s="387"/>
      <c r="B478" s="387"/>
      <c r="C478" s="387"/>
      <c r="D478" s="387"/>
      <c r="E478" s="387"/>
      <c r="F478" s="387"/>
      <c r="G478" s="387"/>
      <c r="H478" s="386"/>
      <c r="I478" s="387"/>
      <c r="J478" s="387"/>
      <c r="K478" s="387"/>
    </row>
    <row r="479" spans="1:11" x14ac:dyDescent="0.2">
      <c r="A479" s="387"/>
      <c r="B479" s="387"/>
      <c r="C479" s="387"/>
      <c r="D479" s="387"/>
      <c r="E479" s="387"/>
      <c r="F479" s="387"/>
      <c r="G479" s="387"/>
      <c r="H479" s="386"/>
      <c r="I479" s="387"/>
      <c r="J479" s="387"/>
      <c r="K479" s="387"/>
    </row>
    <row r="480" spans="1:11" x14ac:dyDescent="0.2">
      <c r="A480" s="387"/>
      <c r="B480" s="387"/>
      <c r="C480" s="387"/>
      <c r="D480" s="387"/>
      <c r="E480" s="387"/>
      <c r="F480" s="387"/>
      <c r="G480" s="387"/>
      <c r="H480" s="386"/>
      <c r="I480" s="387"/>
      <c r="J480" s="387"/>
      <c r="K480" s="387"/>
    </row>
    <row r="481" spans="1:11" x14ac:dyDescent="0.2">
      <c r="A481" s="387"/>
      <c r="B481" s="387"/>
      <c r="C481" s="387"/>
      <c r="D481" s="387"/>
      <c r="E481" s="387"/>
      <c r="F481" s="387"/>
      <c r="G481" s="387"/>
      <c r="H481" s="386"/>
      <c r="I481" s="387"/>
      <c r="J481" s="387"/>
      <c r="K481" s="387"/>
    </row>
    <row r="482" spans="1:11" x14ac:dyDescent="0.2">
      <c r="A482" s="387"/>
      <c r="B482" s="387"/>
      <c r="C482" s="387"/>
      <c r="D482" s="387"/>
      <c r="E482" s="387"/>
      <c r="F482" s="387"/>
      <c r="G482" s="387"/>
      <c r="H482" s="386"/>
      <c r="I482" s="387"/>
      <c r="J482" s="387"/>
      <c r="K482" s="387"/>
    </row>
    <row r="483" spans="1:11" x14ac:dyDescent="0.2">
      <c r="A483" s="387"/>
      <c r="B483" s="387"/>
      <c r="C483" s="387"/>
      <c r="D483" s="387"/>
      <c r="E483" s="387"/>
      <c r="F483" s="387"/>
      <c r="G483" s="387"/>
      <c r="H483" s="386"/>
      <c r="I483" s="387"/>
      <c r="J483" s="387"/>
      <c r="K483" s="387"/>
    </row>
    <row r="484" spans="1:11" x14ac:dyDescent="0.2">
      <c r="A484" s="387"/>
      <c r="B484" s="387"/>
      <c r="C484" s="387"/>
      <c r="D484" s="387"/>
      <c r="E484" s="387"/>
      <c r="F484" s="387"/>
      <c r="G484" s="387"/>
      <c r="H484" s="386"/>
      <c r="I484" s="387"/>
      <c r="J484" s="387"/>
      <c r="K484" s="387"/>
    </row>
    <row r="485" spans="1:11" x14ac:dyDescent="0.2">
      <c r="A485" s="387"/>
      <c r="B485" s="387"/>
      <c r="C485" s="387"/>
      <c r="D485" s="387"/>
      <c r="E485" s="387"/>
      <c r="F485" s="387"/>
      <c r="G485" s="387"/>
      <c r="H485" s="386"/>
      <c r="I485" s="387"/>
      <c r="J485" s="387"/>
      <c r="K485" s="387"/>
    </row>
    <row r="486" spans="1:11" x14ac:dyDescent="0.2">
      <c r="A486" s="387"/>
      <c r="B486" s="387"/>
      <c r="C486" s="387"/>
      <c r="D486" s="387"/>
      <c r="E486" s="387"/>
      <c r="F486" s="387"/>
      <c r="G486" s="387"/>
      <c r="H486" s="386"/>
      <c r="I486" s="387"/>
      <c r="J486" s="387"/>
      <c r="K486" s="387"/>
    </row>
    <row r="487" spans="1:11" x14ac:dyDescent="0.2">
      <c r="A487" s="387"/>
      <c r="B487" s="387"/>
      <c r="C487" s="387"/>
      <c r="D487" s="387"/>
      <c r="E487" s="387"/>
      <c r="F487" s="387"/>
      <c r="G487" s="387"/>
      <c r="H487" s="386"/>
      <c r="I487" s="387"/>
      <c r="J487" s="387"/>
      <c r="K487" s="387"/>
    </row>
    <row r="488" spans="1:11" x14ac:dyDescent="0.2">
      <c r="A488" s="387"/>
      <c r="B488" s="387"/>
      <c r="C488" s="387"/>
      <c r="D488" s="387"/>
      <c r="E488" s="387"/>
      <c r="F488" s="387"/>
      <c r="G488" s="387"/>
      <c r="H488" s="386"/>
      <c r="I488" s="387"/>
      <c r="J488" s="387"/>
      <c r="K488" s="387"/>
    </row>
    <row r="489" spans="1:11" x14ac:dyDescent="0.2">
      <c r="A489" s="387"/>
      <c r="B489" s="387"/>
      <c r="C489" s="387"/>
      <c r="D489" s="387"/>
      <c r="E489" s="387"/>
      <c r="F489" s="387"/>
      <c r="G489" s="387"/>
      <c r="H489" s="386"/>
      <c r="I489" s="387"/>
      <c r="J489" s="387"/>
      <c r="K489" s="387"/>
    </row>
    <row r="490" spans="1:11" x14ac:dyDescent="0.2">
      <c r="A490" s="387"/>
      <c r="B490" s="387"/>
      <c r="C490" s="387"/>
      <c r="D490" s="387"/>
      <c r="E490" s="387"/>
      <c r="F490" s="387"/>
      <c r="G490" s="387"/>
      <c r="H490" s="386"/>
      <c r="I490" s="387"/>
      <c r="J490" s="387"/>
      <c r="K490" s="387"/>
    </row>
    <row r="491" spans="1:11" x14ac:dyDescent="0.2">
      <c r="A491" s="387"/>
      <c r="B491" s="387"/>
      <c r="C491" s="387"/>
      <c r="D491" s="387"/>
      <c r="E491" s="387"/>
      <c r="F491" s="387"/>
      <c r="G491" s="387"/>
      <c r="H491" s="386"/>
      <c r="I491" s="387"/>
      <c r="J491" s="387"/>
      <c r="K491" s="387"/>
    </row>
    <row r="492" spans="1:11" x14ac:dyDescent="0.2">
      <c r="A492" s="387"/>
      <c r="B492" s="387"/>
      <c r="C492" s="387"/>
      <c r="D492" s="387"/>
      <c r="E492" s="387"/>
      <c r="F492" s="387"/>
      <c r="G492" s="387"/>
      <c r="H492" s="386"/>
      <c r="I492" s="387"/>
      <c r="J492" s="387"/>
      <c r="K492" s="387"/>
    </row>
    <row r="493" spans="1:11" x14ac:dyDescent="0.2">
      <c r="A493" s="387"/>
      <c r="B493" s="387"/>
      <c r="C493" s="387"/>
      <c r="D493" s="387"/>
      <c r="E493" s="387"/>
      <c r="F493" s="387"/>
      <c r="G493" s="387"/>
      <c r="H493" s="386"/>
      <c r="I493" s="387"/>
      <c r="J493" s="387"/>
      <c r="K493" s="387"/>
    </row>
    <row r="494" spans="1:11" x14ac:dyDescent="0.2">
      <c r="A494" s="387"/>
      <c r="B494" s="387"/>
      <c r="C494" s="387"/>
      <c r="D494" s="387"/>
      <c r="E494" s="387"/>
      <c r="F494" s="387"/>
      <c r="G494" s="387"/>
      <c r="H494" s="386"/>
      <c r="I494" s="387"/>
      <c r="J494" s="387"/>
      <c r="K494" s="387"/>
    </row>
    <row r="495" spans="1:11" x14ac:dyDescent="0.2">
      <c r="A495" s="387"/>
      <c r="B495" s="387"/>
      <c r="C495" s="387"/>
      <c r="D495" s="387"/>
      <c r="E495" s="387"/>
      <c r="F495" s="387"/>
      <c r="G495" s="387"/>
      <c r="H495" s="386"/>
      <c r="I495" s="387"/>
      <c r="J495" s="387"/>
      <c r="K495" s="387"/>
    </row>
    <row r="496" spans="1:11" x14ac:dyDescent="0.2">
      <c r="A496" s="387"/>
      <c r="B496" s="387"/>
      <c r="C496" s="387"/>
      <c r="D496" s="387"/>
      <c r="E496" s="387"/>
      <c r="F496" s="387"/>
      <c r="G496" s="387"/>
      <c r="H496" s="386"/>
      <c r="I496" s="387"/>
      <c r="J496" s="387"/>
      <c r="K496" s="387"/>
    </row>
    <row r="497" spans="1:11" x14ac:dyDescent="0.2">
      <c r="A497" s="387"/>
      <c r="B497" s="387"/>
      <c r="C497" s="387"/>
      <c r="D497" s="387"/>
      <c r="E497" s="387"/>
      <c r="F497" s="387"/>
      <c r="G497" s="387"/>
      <c r="H497" s="386"/>
      <c r="I497" s="387"/>
      <c r="J497" s="387"/>
      <c r="K497" s="387"/>
    </row>
    <row r="498" spans="1:11" x14ac:dyDescent="0.2">
      <c r="A498" s="387"/>
      <c r="B498" s="387"/>
      <c r="C498" s="387"/>
      <c r="D498" s="387"/>
      <c r="E498" s="387"/>
      <c r="F498" s="387"/>
      <c r="G498" s="387"/>
      <c r="H498" s="386"/>
      <c r="I498" s="387"/>
      <c r="J498" s="387"/>
      <c r="K498" s="387"/>
    </row>
    <row r="499" spans="1:11" x14ac:dyDescent="0.2">
      <c r="A499" s="387"/>
      <c r="B499" s="387"/>
      <c r="C499" s="387"/>
      <c r="D499" s="387"/>
      <c r="E499" s="387"/>
      <c r="F499" s="387"/>
      <c r="G499" s="387"/>
      <c r="H499" s="386"/>
      <c r="I499" s="387"/>
      <c r="J499" s="387"/>
      <c r="K499" s="387"/>
    </row>
    <row r="500" spans="1:11" x14ac:dyDescent="0.2">
      <c r="A500" s="387"/>
      <c r="B500" s="387"/>
      <c r="C500" s="387"/>
      <c r="D500" s="387"/>
      <c r="E500" s="387"/>
      <c r="F500" s="387"/>
      <c r="G500" s="387"/>
      <c r="H500" s="386"/>
      <c r="I500" s="387"/>
      <c r="J500" s="387"/>
      <c r="K500" s="387"/>
    </row>
    <row r="501" spans="1:11" x14ac:dyDescent="0.2">
      <c r="A501" s="387"/>
      <c r="B501" s="387"/>
      <c r="C501" s="387"/>
      <c r="D501" s="387"/>
      <c r="E501" s="387"/>
      <c r="F501" s="387"/>
      <c r="G501" s="387"/>
      <c r="H501" s="386"/>
      <c r="I501" s="387"/>
      <c r="J501" s="387"/>
      <c r="K501" s="387"/>
    </row>
    <row r="502" spans="1:11" x14ac:dyDescent="0.2">
      <c r="A502" s="387"/>
      <c r="B502" s="387"/>
      <c r="C502" s="387"/>
      <c r="D502" s="387"/>
      <c r="E502" s="387"/>
      <c r="F502" s="387"/>
      <c r="G502" s="387"/>
      <c r="H502" s="386"/>
      <c r="I502" s="387"/>
      <c r="J502" s="387"/>
      <c r="K502" s="387"/>
    </row>
    <row r="503" spans="1:11" x14ac:dyDescent="0.2">
      <c r="A503" s="387"/>
      <c r="B503" s="387"/>
      <c r="C503" s="387"/>
      <c r="D503" s="387"/>
      <c r="E503" s="387"/>
      <c r="F503" s="387"/>
      <c r="G503" s="387"/>
      <c r="H503" s="386"/>
      <c r="I503" s="387"/>
      <c r="J503" s="387"/>
      <c r="K503" s="387"/>
    </row>
    <row r="504" spans="1:11" x14ac:dyDescent="0.2">
      <c r="A504" s="387"/>
      <c r="B504" s="387"/>
      <c r="C504" s="387"/>
      <c r="D504" s="387"/>
      <c r="E504" s="387"/>
      <c r="F504" s="387"/>
      <c r="G504" s="387"/>
      <c r="H504" s="386"/>
      <c r="I504" s="387"/>
      <c r="J504" s="387"/>
      <c r="K504" s="387"/>
    </row>
    <row r="505" spans="1:11" x14ac:dyDescent="0.2">
      <c r="A505" s="387"/>
      <c r="B505" s="387"/>
      <c r="C505" s="387"/>
      <c r="D505" s="387"/>
      <c r="E505" s="387"/>
      <c r="F505" s="387"/>
      <c r="G505" s="387"/>
      <c r="H505" s="386"/>
      <c r="I505" s="387"/>
      <c r="J505" s="387"/>
      <c r="K505" s="387"/>
    </row>
    <row r="506" spans="1:11" x14ac:dyDescent="0.2">
      <c r="A506" s="387"/>
      <c r="B506" s="387"/>
      <c r="C506" s="387"/>
      <c r="D506" s="387"/>
      <c r="E506" s="387"/>
      <c r="F506" s="387"/>
      <c r="G506" s="387"/>
      <c r="H506" s="386"/>
      <c r="I506" s="387"/>
      <c r="J506" s="387"/>
      <c r="K506" s="387"/>
    </row>
    <row r="507" spans="1:11" x14ac:dyDescent="0.2">
      <c r="A507" s="387"/>
      <c r="B507" s="387"/>
      <c r="C507" s="387"/>
      <c r="D507" s="387"/>
      <c r="E507" s="387"/>
      <c r="F507" s="387"/>
      <c r="G507" s="387"/>
      <c r="H507" s="386"/>
      <c r="I507" s="387"/>
      <c r="J507" s="387"/>
      <c r="K507" s="387"/>
    </row>
    <row r="508" spans="1:11" x14ac:dyDescent="0.2">
      <c r="A508" s="387"/>
      <c r="B508" s="387"/>
      <c r="C508" s="387"/>
      <c r="D508" s="387"/>
      <c r="E508" s="387"/>
      <c r="F508" s="387"/>
      <c r="G508" s="387"/>
      <c r="H508" s="386"/>
      <c r="I508" s="387"/>
      <c r="J508" s="387"/>
      <c r="K508" s="387"/>
    </row>
    <row r="509" spans="1:11" x14ac:dyDescent="0.2">
      <c r="A509" s="387"/>
      <c r="B509" s="387"/>
      <c r="C509" s="387"/>
      <c r="D509" s="387"/>
      <c r="E509" s="387"/>
      <c r="F509" s="387"/>
      <c r="G509" s="387"/>
      <c r="H509" s="386"/>
      <c r="I509" s="387"/>
      <c r="J509" s="387"/>
      <c r="K509" s="387"/>
    </row>
    <row r="510" spans="1:11" x14ac:dyDescent="0.2">
      <c r="A510" s="387"/>
      <c r="B510" s="387"/>
      <c r="C510" s="387"/>
      <c r="D510" s="387"/>
      <c r="E510" s="387"/>
      <c r="F510" s="387"/>
      <c r="G510" s="387"/>
      <c r="H510" s="386"/>
      <c r="I510" s="387"/>
      <c r="J510" s="387"/>
      <c r="K510" s="387"/>
    </row>
    <row r="511" spans="1:11" x14ac:dyDescent="0.2">
      <c r="A511" s="387"/>
      <c r="B511" s="387"/>
      <c r="C511" s="387"/>
      <c r="D511" s="387"/>
      <c r="E511" s="387"/>
      <c r="F511" s="387"/>
      <c r="G511" s="387"/>
      <c r="H511" s="386"/>
      <c r="I511" s="387"/>
      <c r="J511" s="387"/>
      <c r="K511" s="387"/>
    </row>
    <row r="512" spans="1:11" x14ac:dyDescent="0.2">
      <c r="A512" s="387"/>
      <c r="B512" s="387"/>
      <c r="C512" s="387"/>
      <c r="D512" s="387"/>
      <c r="E512" s="387"/>
      <c r="F512" s="387"/>
      <c r="G512" s="387"/>
      <c r="H512" s="386"/>
      <c r="I512" s="387"/>
      <c r="J512" s="387"/>
      <c r="K512" s="387"/>
    </row>
    <row r="513" spans="1:11" x14ac:dyDescent="0.2">
      <c r="A513" s="387"/>
      <c r="B513" s="387"/>
      <c r="C513" s="387"/>
      <c r="D513" s="387"/>
      <c r="E513" s="387"/>
      <c r="F513" s="387"/>
      <c r="G513" s="387"/>
      <c r="H513" s="386"/>
      <c r="I513" s="387"/>
      <c r="J513" s="387"/>
      <c r="K513" s="387"/>
    </row>
    <row r="514" spans="1:11" x14ac:dyDescent="0.2">
      <c r="A514" s="387"/>
      <c r="B514" s="387"/>
      <c r="C514" s="387"/>
      <c r="D514" s="387"/>
      <c r="E514" s="387"/>
      <c r="F514" s="387"/>
      <c r="G514" s="387"/>
      <c r="H514" s="386"/>
      <c r="I514" s="387"/>
      <c r="J514" s="387"/>
      <c r="K514" s="387"/>
    </row>
    <row r="515" spans="1:11" x14ac:dyDescent="0.2">
      <c r="A515" s="387"/>
      <c r="B515" s="387"/>
      <c r="C515" s="387"/>
      <c r="D515" s="387"/>
      <c r="E515" s="387"/>
      <c r="F515" s="387"/>
      <c r="G515" s="387"/>
      <c r="H515" s="386"/>
      <c r="I515" s="387"/>
      <c r="J515" s="387"/>
      <c r="K515" s="387"/>
    </row>
    <row r="516" spans="1:11" x14ac:dyDescent="0.2">
      <c r="A516" s="387"/>
      <c r="B516" s="387"/>
      <c r="C516" s="387"/>
      <c r="D516" s="387"/>
      <c r="E516" s="387"/>
      <c r="F516" s="387"/>
      <c r="G516" s="387"/>
      <c r="H516" s="386"/>
      <c r="I516" s="387"/>
      <c r="J516" s="387"/>
      <c r="K516" s="387"/>
    </row>
    <row r="517" spans="1:11" x14ac:dyDescent="0.2">
      <c r="A517" s="387"/>
      <c r="B517" s="387"/>
      <c r="C517" s="387"/>
      <c r="D517" s="387"/>
      <c r="E517" s="387"/>
      <c r="F517" s="387"/>
      <c r="G517" s="387"/>
      <c r="H517" s="386"/>
      <c r="I517" s="387"/>
      <c r="J517" s="387"/>
      <c r="K517" s="387"/>
    </row>
    <row r="518" spans="1:11" x14ac:dyDescent="0.2">
      <c r="A518" s="387"/>
      <c r="B518" s="387"/>
      <c r="C518" s="387"/>
      <c r="D518" s="387"/>
      <c r="E518" s="387"/>
      <c r="F518" s="387"/>
      <c r="G518" s="387"/>
      <c r="H518" s="386"/>
      <c r="I518" s="387"/>
      <c r="J518" s="387"/>
      <c r="K518" s="387"/>
    </row>
    <row r="519" spans="1:11" x14ac:dyDescent="0.2">
      <c r="A519" s="387"/>
      <c r="B519" s="387"/>
      <c r="C519" s="387"/>
      <c r="D519" s="387"/>
      <c r="E519" s="387"/>
      <c r="F519" s="387"/>
      <c r="G519" s="387"/>
      <c r="H519" s="386"/>
      <c r="I519" s="387"/>
      <c r="J519" s="387"/>
      <c r="K519" s="387"/>
    </row>
    <row r="520" spans="1:11" x14ac:dyDescent="0.2">
      <c r="A520" s="387"/>
      <c r="B520" s="387"/>
      <c r="C520" s="387"/>
      <c r="D520" s="387"/>
      <c r="E520" s="387"/>
      <c r="F520" s="387"/>
      <c r="G520" s="387"/>
      <c r="H520" s="386"/>
      <c r="I520" s="387"/>
      <c r="J520" s="387"/>
      <c r="K520" s="387"/>
    </row>
    <row r="521" spans="1:11" x14ac:dyDescent="0.2">
      <c r="A521" s="387"/>
      <c r="B521" s="387"/>
      <c r="C521" s="387"/>
      <c r="D521" s="387"/>
      <c r="E521" s="387"/>
      <c r="F521" s="387"/>
      <c r="G521" s="387"/>
      <c r="H521" s="386"/>
      <c r="I521" s="387"/>
      <c r="J521" s="387"/>
      <c r="K521" s="387"/>
    </row>
    <row r="522" spans="1:11" x14ac:dyDescent="0.2">
      <c r="A522" s="387"/>
      <c r="B522" s="387"/>
      <c r="C522" s="387"/>
      <c r="D522" s="387"/>
      <c r="E522" s="387"/>
      <c r="F522" s="387"/>
      <c r="G522" s="387"/>
      <c r="H522" s="386"/>
      <c r="I522" s="387"/>
      <c r="J522" s="387"/>
      <c r="K522" s="387"/>
    </row>
    <row r="523" spans="1:11" x14ac:dyDescent="0.2">
      <c r="A523" s="387"/>
      <c r="B523" s="387"/>
      <c r="C523" s="387"/>
      <c r="D523" s="387"/>
      <c r="E523" s="387"/>
      <c r="F523" s="387"/>
      <c r="G523" s="387"/>
      <c r="H523" s="386"/>
      <c r="I523" s="387"/>
      <c r="J523" s="387"/>
      <c r="K523" s="387"/>
    </row>
    <row r="524" spans="1:11" x14ac:dyDescent="0.2">
      <c r="A524" s="387"/>
      <c r="B524" s="387"/>
      <c r="C524" s="387"/>
      <c r="D524" s="387"/>
      <c r="E524" s="387"/>
      <c r="F524" s="387"/>
      <c r="G524" s="387"/>
      <c r="H524" s="386"/>
      <c r="I524" s="387"/>
      <c r="J524" s="387"/>
      <c r="K524" s="387"/>
    </row>
    <row r="525" spans="1:11" x14ac:dyDescent="0.2">
      <c r="A525" s="387"/>
      <c r="B525" s="387"/>
      <c r="C525" s="387"/>
      <c r="D525" s="387"/>
      <c r="E525" s="387"/>
      <c r="F525" s="387"/>
      <c r="G525" s="387"/>
      <c r="H525" s="386"/>
      <c r="I525" s="387"/>
      <c r="J525" s="387"/>
      <c r="K525" s="387"/>
    </row>
    <row r="526" spans="1:11" x14ac:dyDescent="0.2">
      <c r="A526" s="387"/>
      <c r="B526" s="387"/>
      <c r="C526" s="387"/>
      <c r="D526" s="387"/>
      <c r="E526" s="387"/>
      <c r="F526" s="387"/>
      <c r="G526" s="387"/>
      <c r="H526" s="386"/>
      <c r="I526" s="387"/>
      <c r="J526" s="387"/>
      <c r="K526" s="387"/>
    </row>
    <row r="527" spans="1:11" x14ac:dyDescent="0.2">
      <c r="A527" s="387"/>
      <c r="B527" s="387"/>
      <c r="C527" s="387"/>
      <c r="D527" s="387"/>
      <c r="E527" s="387"/>
      <c r="F527" s="387"/>
      <c r="G527" s="387"/>
      <c r="H527" s="386"/>
      <c r="I527" s="387"/>
      <c r="J527" s="387"/>
      <c r="K527" s="387"/>
    </row>
    <row r="528" spans="1:11" x14ac:dyDescent="0.2">
      <c r="A528" s="387"/>
      <c r="B528" s="387"/>
      <c r="C528" s="387"/>
      <c r="D528" s="387"/>
      <c r="E528" s="387"/>
      <c r="F528" s="387"/>
      <c r="G528" s="387"/>
      <c r="H528" s="386"/>
      <c r="I528" s="387"/>
      <c r="J528" s="387"/>
      <c r="K528" s="387"/>
    </row>
    <row r="529" spans="1:11" x14ac:dyDescent="0.2">
      <c r="A529" s="387"/>
      <c r="B529" s="387"/>
      <c r="C529" s="387"/>
      <c r="D529" s="387"/>
      <c r="E529" s="387"/>
      <c r="F529" s="387"/>
      <c r="G529" s="387"/>
      <c r="H529" s="386"/>
      <c r="I529" s="387"/>
      <c r="J529" s="387"/>
      <c r="K529" s="387"/>
    </row>
    <row r="530" spans="1:11" x14ac:dyDescent="0.2">
      <c r="A530" s="387"/>
      <c r="B530" s="387"/>
      <c r="C530" s="387"/>
      <c r="D530" s="387"/>
      <c r="E530" s="387"/>
      <c r="F530" s="387"/>
      <c r="G530" s="387"/>
      <c r="H530" s="386"/>
      <c r="I530" s="387"/>
      <c r="J530" s="387"/>
      <c r="K530" s="387"/>
    </row>
    <row r="531" spans="1:11" x14ac:dyDescent="0.2">
      <c r="A531" s="387"/>
      <c r="B531" s="387"/>
      <c r="C531" s="387"/>
      <c r="D531" s="387"/>
      <c r="E531" s="387"/>
      <c r="F531" s="387"/>
      <c r="G531" s="387"/>
      <c r="H531" s="386"/>
      <c r="I531" s="387"/>
      <c r="J531" s="387"/>
      <c r="K531" s="387"/>
    </row>
    <row r="532" spans="1:11" x14ac:dyDescent="0.2">
      <c r="A532" s="387"/>
      <c r="B532" s="387"/>
      <c r="C532" s="387"/>
      <c r="D532" s="387"/>
      <c r="E532" s="387"/>
      <c r="F532" s="387"/>
      <c r="G532" s="387"/>
      <c r="H532" s="386"/>
      <c r="I532" s="387"/>
      <c r="J532" s="387"/>
      <c r="K532" s="387"/>
    </row>
    <row r="533" spans="1:11" x14ac:dyDescent="0.2">
      <c r="A533" s="387"/>
      <c r="B533" s="387"/>
      <c r="C533" s="387"/>
      <c r="D533" s="387"/>
      <c r="E533" s="387"/>
      <c r="F533" s="387"/>
      <c r="G533" s="387"/>
      <c r="H533" s="386"/>
      <c r="I533" s="387"/>
      <c r="J533" s="387"/>
      <c r="K533" s="387"/>
    </row>
    <row r="534" spans="1:11" x14ac:dyDescent="0.2">
      <c r="A534" s="387"/>
      <c r="B534" s="387"/>
      <c r="C534" s="387"/>
      <c r="D534" s="387"/>
      <c r="E534" s="387"/>
      <c r="F534" s="387"/>
      <c r="G534" s="387"/>
      <c r="H534" s="386"/>
      <c r="I534" s="387"/>
      <c r="J534" s="387"/>
      <c r="K534" s="387"/>
    </row>
    <row r="535" spans="1:11" x14ac:dyDescent="0.2">
      <c r="A535" s="387"/>
      <c r="B535" s="387"/>
      <c r="C535" s="387"/>
      <c r="D535" s="387"/>
      <c r="E535" s="387"/>
      <c r="F535" s="387"/>
      <c r="G535" s="387"/>
      <c r="H535" s="386"/>
      <c r="I535" s="387"/>
      <c r="J535" s="387"/>
      <c r="K535" s="387"/>
    </row>
    <row r="536" spans="1:11" x14ac:dyDescent="0.2">
      <c r="A536" s="387"/>
      <c r="B536" s="387"/>
      <c r="C536" s="387"/>
      <c r="D536" s="387"/>
      <c r="E536" s="387"/>
      <c r="F536" s="387"/>
      <c r="G536" s="387"/>
      <c r="H536" s="386"/>
      <c r="I536" s="387"/>
      <c r="J536" s="387"/>
      <c r="K536" s="387"/>
    </row>
    <row r="537" spans="1:11" x14ac:dyDescent="0.2">
      <c r="A537" s="387"/>
      <c r="B537" s="387"/>
      <c r="C537" s="387"/>
      <c r="D537" s="387"/>
      <c r="E537" s="387"/>
      <c r="F537" s="387"/>
      <c r="G537" s="387"/>
      <c r="H537" s="386"/>
      <c r="I537" s="387"/>
      <c r="J537" s="387"/>
      <c r="K537" s="387"/>
    </row>
    <row r="538" spans="1:11" x14ac:dyDescent="0.2">
      <c r="A538" s="387"/>
      <c r="B538" s="387"/>
      <c r="C538" s="387"/>
      <c r="D538" s="387"/>
      <c r="E538" s="387"/>
      <c r="F538" s="387"/>
      <c r="G538" s="387"/>
      <c r="H538" s="386"/>
      <c r="I538" s="387"/>
      <c r="J538" s="387"/>
      <c r="K538" s="387"/>
    </row>
    <row r="539" spans="1:11" x14ac:dyDescent="0.2">
      <c r="A539" s="387"/>
      <c r="B539" s="387"/>
      <c r="C539" s="387"/>
      <c r="D539" s="387"/>
      <c r="E539" s="387"/>
      <c r="F539" s="387"/>
      <c r="G539" s="387"/>
      <c r="H539" s="386"/>
      <c r="I539" s="387"/>
      <c r="J539" s="387"/>
      <c r="K539" s="387"/>
    </row>
    <row r="540" spans="1:11" x14ac:dyDescent="0.2">
      <c r="A540" s="387"/>
      <c r="B540" s="387"/>
      <c r="C540" s="387"/>
      <c r="D540" s="387"/>
      <c r="E540" s="387"/>
      <c r="F540" s="387"/>
      <c r="G540" s="387"/>
      <c r="H540" s="386"/>
      <c r="I540" s="387"/>
      <c r="J540" s="387"/>
      <c r="K540" s="387"/>
    </row>
    <row r="541" spans="1:11" x14ac:dyDescent="0.2">
      <c r="A541" s="387"/>
      <c r="B541" s="387"/>
      <c r="C541" s="387"/>
      <c r="D541" s="387"/>
      <c r="E541" s="387"/>
      <c r="F541" s="387"/>
      <c r="G541" s="387"/>
      <c r="H541" s="386"/>
      <c r="I541" s="387"/>
      <c r="J541" s="387"/>
      <c r="K541" s="387"/>
    </row>
    <row r="542" spans="1:11" x14ac:dyDescent="0.2">
      <c r="A542" s="387"/>
      <c r="B542" s="387"/>
      <c r="C542" s="387"/>
      <c r="D542" s="387"/>
      <c r="E542" s="387"/>
      <c r="F542" s="387"/>
      <c r="G542" s="387"/>
      <c r="H542" s="386"/>
      <c r="I542" s="387"/>
      <c r="J542" s="387"/>
      <c r="K542" s="387"/>
    </row>
    <row r="543" spans="1:11" x14ac:dyDescent="0.2">
      <c r="A543" s="387"/>
      <c r="B543" s="387"/>
      <c r="C543" s="387"/>
      <c r="D543" s="387"/>
      <c r="E543" s="387"/>
      <c r="F543" s="387"/>
      <c r="G543" s="387"/>
      <c r="H543" s="386"/>
      <c r="I543" s="387"/>
      <c r="J543" s="387"/>
      <c r="K543" s="387"/>
    </row>
    <row r="544" spans="1:11" x14ac:dyDescent="0.2">
      <c r="A544" s="387"/>
      <c r="B544" s="387"/>
      <c r="C544" s="387"/>
      <c r="D544" s="387"/>
      <c r="E544" s="387"/>
      <c r="F544" s="387"/>
      <c r="G544" s="387"/>
      <c r="H544" s="386"/>
      <c r="I544" s="387"/>
      <c r="J544" s="387"/>
      <c r="K544" s="387"/>
    </row>
    <row r="545" spans="1:11" x14ac:dyDescent="0.2">
      <c r="A545" s="387"/>
      <c r="B545" s="387"/>
      <c r="C545" s="387"/>
      <c r="D545" s="387"/>
      <c r="E545" s="387"/>
      <c r="F545" s="387"/>
      <c r="G545" s="387"/>
      <c r="H545" s="386"/>
      <c r="I545" s="387"/>
      <c r="J545" s="387"/>
      <c r="K545" s="387"/>
    </row>
    <row r="546" spans="1:11" x14ac:dyDescent="0.2">
      <c r="A546" s="387"/>
      <c r="B546" s="387"/>
      <c r="C546" s="387"/>
      <c r="D546" s="387"/>
      <c r="E546" s="387"/>
      <c r="F546" s="387"/>
      <c r="G546" s="387"/>
      <c r="H546" s="386"/>
      <c r="I546" s="387"/>
      <c r="J546" s="387"/>
      <c r="K546" s="387"/>
    </row>
    <row r="547" spans="1:11" x14ac:dyDescent="0.2">
      <c r="A547" s="387"/>
      <c r="B547" s="387"/>
      <c r="C547" s="387"/>
      <c r="D547" s="387"/>
      <c r="E547" s="387"/>
      <c r="F547" s="387"/>
      <c r="G547" s="387"/>
      <c r="H547" s="386"/>
      <c r="I547" s="387"/>
      <c r="J547" s="387"/>
      <c r="K547" s="387"/>
    </row>
    <row r="548" spans="1:11" x14ac:dyDescent="0.2">
      <c r="A548" s="387"/>
      <c r="B548" s="387"/>
      <c r="C548" s="387"/>
      <c r="D548" s="387"/>
      <c r="E548" s="387"/>
      <c r="F548" s="387"/>
      <c r="G548" s="387"/>
      <c r="H548" s="386"/>
      <c r="I548" s="387"/>
      <c r="J548" s="387"/>
      <c r="K548" s="387"/>
    </row>
    <row r="549" spans="1:11" x14ac:dyDescent="0.2">
      <c r="A549" s="387"/>
      <c r="B549" s="387"/>
      <c r="C549" s="387"/>
      <c r="D549" s="387"/>
      <c r="E549" s="387"/>
      <c r="F549" s="387"/>
      <c r="G549" s="387"/>
      <c r="H549" s="386"/>
      <c r="I549" s="387"/>
      <c r="J549" s="387"/>
      <c r="K549" s="387"/>
    </row>
    <row r="550" spans="1:11" x14ac:dyDescent="0.2">
      <c r="A550" s="387"/>
      <c r="B550" s="387"/>
      <c r="C550" s="387"/>
      <c r="D550" s="387"/>
      <c r="E550" s="387"/>
      <c r="F550" s="387"/>
      <c r="G550" s="387"/>
      <c r="H550" s="386"/>
      <c r="I550" s="387"/>
      <c r="J550" s="387"/>
      <c r="K550" s="387"/>
    </row>
    <row r="551" spans="1:11" x14ac:dyDescent="0.2">
      <c r="A551" s="387"/>
      <c r="B551" s="387"/>
      <c r="C551" s="387"/>
      <c r="D551" s="387"/>
      <c r="E551" s="387"/>
      <c r="F551" s="387"/>
      <c r="G551" s="387"/>
      <c r="H551" s="386"/>
      <c r="I551" s="387"/>
      <c r="J551" s="387"/>
      <c r="K551" s="387"/>
    </row>
    <row r="552" spans="1:11" x14ac:dyDescent="0.2">
      <c r="A552" s="387"/>
      <c r="B552" s="387"/>
      <c r="C552" s="387"/>
      <c r="D552" s="387"/>
      <c r="E552" s="387"/>
      <c r="F552" s="387"/>
      <c r="G552" s="387"/>
      <c r="H552" s="386"/>
      <c r="I552" s="387"/>
      <c r="J552" s="387"/>
      <c r="K552" s="387"/>
    </row>
    <row r="553" spans="1:11" x14ac:dyDescent="0.2">
      <c r="A553" s="387"/>
      <c r="B553" s="387"/>
      <c r="C553" s="387"/>
      <c r="D553" s="387"/>
      <c r="E553" s="387"/>
      <c r="F553" s="387"/>
      <c r="G553" s="387"/>
      <c r="H553" s="386"/>
      <c r="I553" s="387"/>
      <c r="J553" s="387"/>
      <c r="K553" s="387"/>
    </row>
    <row r="554" spans="1:11" x14ac:dyDescent="0.2">
      <c r="A554" s="387"/>
      <c r="B554" s="387"/>
      <c r="C554" s="387"/>
      <c r="D554" s="387"/>
      <c r="E554" s="387"/>
      <c r="F554" s="387"/>
      <c r="G554" s="387"/>
      <c r="H554" s="386"/>
      <c r="I554" s="387"/>
      <c r="J554" s="387"/>
      <c r="K554" s="387"/>
    </row>
    <row r="555" spans="1:11" x14ac:dyDescent="0.2">
      <c r="A555" s="387"/>
      <c r="B555" s="387"/>
      <c r="C555" s="387"/>
      <c r="D555" s="387"/>
      <c r="E555" s="387"/>
      <c r="F555" s="387"/>
      <c r="G555" s="387"/>
      <c r="H555" s="386"/>
      <c r="I555" s="387"/>
      <c r="J555" s="387"/>
      <c r="K555" s="387"/>
    </row>
    <row r="556" spans="1:11" x14ac:dyDescent="0.2">
      <c r="A556" s="387"/>
      <c r="B556" s="387"/>
      <c r="C556" s="387"/>
      <c r="D556" s="387"/>
      <c r="E556" s="387"/>
      <c r="F556" s="387"/>
      <c r="G556" s="387"/>
      <c r="H556" s="386"/>
      <c r="I556" s="387"/>
      <c r="J556" s="387"/>
      <c r="K556" s="387"/>
    </row>
    <row r="557" spans="1:11" x14ac:dyDescent="0.2">
      <c r="A557" s="387"/>
      <c r="B557" s="387"/>
      <c r="C557" s="387"/>
      <c r="D557" s="387"/>
      <c r="E557" s="387"/>
      <c r="F557" s="387"/>
      <c r="G557" s="387"/>
      <c r="H557" s="386"/>
      <c r="I557" s="387"/>
      <c r="J557" s="387"/>
      <c r="K557" s="387"/>
    </row>
    <row r="558" spans="1:11" x14ac:dyDescent="0.2">
      <c r="A558" s="387"/>
      <c r="B558" s="387"/>
      <c r="C558" s="387"/>
      <c r="D558" s="387"/>
      <c r="E558" s="387"/>
      <c r="F558" s="387"/>
      <c r="G558" s="387"/>
      <c r="H558" s="386"/>
      <c r="I558" s="387"/>
      <c r="J558" s="387"/>
      <c r="K558" s="387"/>
    </row>
    <row r="559" spans="1:11" x14ac:dyDescent="0.2">
      <c r="A559" s="387"/>
      <c r="B559" s="387"/>
      <c r="C559" s="387"/>
      <c r="D559" s="387"/>
      <c r="E559" s="387"/>
      <c r="F559" s="387"/>
      <c r="G559" s="387"/>
      <c r="H559" s="386"/>
      <c r="I559" s="387"/>
      <c r="J559" s="387"/>
      <c r="K559" s="387"/>
    </row>
    <row r="560" spans="1:11" x14ac:dyDescent="0.2">
      <c r="A560" s="387"/>
      <c r="B560" s="387"/>
      <c r="C560" s="387"/>
      <c r="D560" s="387"/>
      <c r="E560" s="387"/>
      <c r="F560" s="387"/>
      <c r="G560" s="387"/>
      <c r="H560" s="386"/>
      <c r="I560" s="387"/>
      <c r="J560" s="387"/>
      <c r="K560" s="387"/>
    </row>
    <row r="561" spans="1:11" x14ac:dyDescent="0.2">
      <c r="A561" s="387"/>
      <c r="B561" s="387"/>
      <c r="C561" s="387"/>
      <c r="D561" s="387"/>
      <c r="E561" s="387"/>
      <c r="F561" s="387"/>
      <c r="G561" s="387"/>
      <c r="H561" s="386"/>
      <c r="I561" s="387"/>
      <c r="J561" s="387"/>
      <c r="K561" s="387"/>
    </row>
    <row r="562" spans="1:11" x14ac:dyDescent="0.2">
      <c r="A562" s="387"/>
      <c r="B562" s="387"/>
      <c r="C562" s="387"/>
      <c r="D562" s="387"/>
      <c r="E562" s="387"/>
      <c r="F562" s="387"/>
      <c r="G562" s="387"/>
      <c r="H562" s="386"/>
      <c r="I562" s="387"/>
      <c r="J562" s="387"/>
      <c r="K562" s="387"/>
    </row>
    <row r="563" spans="1:11" x14ac:dyDescent="0.2">
      <c r="A563" s="387"/>
      <c r="B563" s="387"/>
      <c r="C563" s="387"/>
      <c r="D563" s="387"/>
      <c r="E563" s="387"/>
      <c r="F563" s="387"/>
      <c r="G563" s="387"/>
      <c r="H563" s="386"/>
      <c r="I563" s="387"/>
      <c r="J563" s="387"/>
      <c r="K563" s="387"/>
    </row>
    <row r="564" spans="1:11" x14ac:dyDescent="0.2">
      <c r="A564" s="387"/>
      <c r="B564" s="387"/>
      <c r="C564" s="387"/>
      <c r="D564" s="387"/>
      <c r="E564" s="387"/>
      <c r="F564" s="387"/>
      <c r="G564" s="387"/>
      <c r="H564" s="386"/>
      <c r="I564" s="387"/>
      <c r="J564" s="387"/>
      <c r="K564" s="387"/>
    </row>
    <row r="565" spans="1:11" x14ac:dyDescent="0.2">
      <c r="A565" s="387"/>
      <c r="B565" s="387"/>
      <c r="C565" s="387"/>
      <c r="D565" s="387"/>
      <c r="E565" s="387"/>
      <c r="F565" s="387"/>
      <c r="G565" s="387"/>
      <c r="H565" s="386"/>
      <c r="I565" s="387"/>
      <c r="J565" s="387"/>
      <c r="K565" s="387"/>
    </row>
    <row r="566" spans="1:11" x14ac:dyDescent="0.2">
      <c r="A566" s="387"/>
      <c r="B566" s="387"/>
      <c r="C566" s="387"/>
      <c r="D566" s="387"/>
      <c r="E566" s="387"/>
      <c r="F566" s="387"/>
      <c r="G566" s="387"/>
      <c r="H566" s="386"/>
      <c r="I566" s="387"/>
      <c r="J566" s="387"/>
      <c r="K566" s="387"/>
    </row>
    <row r="567" spans="1:11" x14ac:dyDescent="0.2">
      <c r="A567" s="387"/>
      <c r="B567" s="387"/>
      <c r="C567" s="387"/>
      <c r="D567" s="387"/>
      <c r="E567" s="387"/>
      <c r="F567" s="387"/>
      <c r="G567" s="387"/>
      <c r="H567" s="386"/>
      <c r="I567" s="387"/>
      <c r="J567" s="387"/>
      <c r="K567" s="387"/>
    </row>
    <row r="568" spans="1:11" x14ac:dyDescent="0.2">
      <c r="A568" s="387"/>
      <c r="B568" s="387"/>
      <c r="C568" s="387"/>
      <c r="D568" s="387"/>
      <c r="E568" s="387"/>
      <c r="F568" s="387"/>
      <c r="G568" s="387"/>
      <c r="H568" s="386"/>
      <c r="I568" s="387"/>
      <c r="J568" s="387"/>
      <c r="K568" s="387"/>
    </row>
    <row r="569" spans="1:11" x14ac:dyDescent="0.2">
      <c r="A569" s="387"/>
      <c r="B569" s="387"/>
      <c r="C569" s="387"/>
      <c r="D569" s="387"/>
      <c r="E569" s="387"/>
      <c r="F569" s="387"/>
      <c r="G569" s="387"/>
      <c r="H569" s="386"/>
      <c r="I569" s="387"/>
      <c r="J569" s="387"/>
      <c r="K569" s="387"/>
    </row>
    <row r="570" spans="1:11" x14ac:dyDescent="0.2">
      <c r="A570" s="387"/>
      <c r="B570" s="387"/>
      <c r="C570" s="387"/>
      <c r="D570" s="387"/>
      <c r="E570" s="387"/>
      <c r="F570" s="387"/>
      <c r="G570" s="387"/>
      <c r="H570" s="386"/>
      <c r="I570" s="387"/>
      <c r="J570" s="387"/>
      <c r="K570" s="387"/>
    </row>
    <row r="571" spans="1:11" x14ac:dyDescent="0.2">
      <c r="A571" s="387"/>
      <c r="B571" s="387"/>
      <c r="C571" s="387"/>
      <c r="D571" s="387"/>
      <c r="E571" s="387"/>
      <c r="F571" s="387"/>
      <c r="G571" s="387"/>
      <c r="H571" s="386"/>
      <c r="I571" s="387"/>
      <c r="J571" s="387"/>
      <c r="K571" s="387"/>
    </row>
    <row r="572" spans="1:11" x14ac:dyDescent="0.2">
      <c r="A572" s="387"/>
      <c r="B572" s="387"/>
      <c r="C572" s="387"/>
      <c r="D572" s="387"/>
      <c r="E572" s="387"/>
      <c r="F572" s="387"/>
      <c r="G572" s="387"/>
      <c r="H572" s="386"/>
      <c r="I572" s="387"/>
      <c r="J572" s="387"/>
      <c r="K572" s="387"/>
    </row>
    <row r="573" spans="1:11" x14ac:dyDescent="0.2">
      <c r="A573" s="387"/>
      <c r="B573" s="387"/>
      <c r="C573" s="387"/>
      <c r="D573" s="387"/>
      <c r="E573" s="387"/>
      <c r="F573" s="387"/>
      <c r="G573" s="387"/>
      <c r="H573" s="386"/>
      <c r="I573" s="387"/>
      <c r="J573" s="387"/>
      <c r="K573" s="387"/>
    </row>
    <row r="574" spans="1:11" x14ac:dyDescent="0.2">
      <c r="A574" s="387"/>
      <c r="B574" s="387"/>
      <c r="C574" s="387"/>
      <c r="D574" s="387"/>
      <c r="E574" s="387"/>
      <c r="F574" s="387"/>
      <c r="G574" s="387"/>
      <c r="H574" s="386"/>
      <c r="I574" s="387"/>
      <c r="J574" s="387"/>
      <c r="K574" s="387"/>
    </row>
    <row r="575" spans="1:11" x14ac:dyDescent="0.2">
      <c r="A575" s="387"/>
      <c r="B575" s="387"/>
      <c r="C575" s="387"/>
      <c r="D575" s="387"/>
      <c r="E575" s="387"/>
      <c r="F575" s="387"/>
      <c r="G575" s="387"/>
      <c r="H575" s="386"/>
      <c r="I575" s="387"/>
      <c r="J575" s="387"/>
      <c r="K575" s="387"/>
    </row>
    <row r="576" spans="1:11" x14ac:dyDescent="0.2">
      <c r="A576" s="387"/>
      <c r="B576" s="387"/>
      <c r="C576" s="387"/>
      <c r="D576" s="387"/>
      <c r="E576" s="387"/>
      <c r="F576" s="387"/>
      <c r="G576" s="387"/>
      <c r="H576" s="386"/>
      <c r="I576" s="387"/>
      <c r="J576" s="387"/>
      <c r="K576" s="387"/>
    </row>
    <row r="577" spans="1:11" x14ac:dyDescent="0.2">
      <c r="A577" s="387"/>
      <c r="B577" s="387"/>
      <c r="C577" s="387"/>
      <c r="D577" s="387"/>
      <c r="E577" s="387"/>
      <c r="F577" s="387"/>
      <c r="G577" s="387"/>
      <c r="H577" s="386"/>
      <c r="I577" s="387"/>
      <c r="J577" s="387"/>
      <c r="K577" s="387"/>
    </row>
    <row r="578" spans="1:11" x14ac:dyDescent="0.2">
      <c r="A578" s="387"/>
      <c r="B578" s="387"/>
      <c r="C578" s="387"/>
      <c r="D578" s="387"/>
      <c r="E578" s="387"/>
      <c r="F578" s="387"/>
      <c r="G578" s="387"/>
      <c r="H578" s="386"/>
      <c r="I578" s="387"/>
      <c r="J578" s="387"/>
      <c r="K578" s="387"/>
    </row>
    <row r="579" spans="1:11" x14ac:dyDescent="0.2">
      <c r="A579" s="387"/>
      <c r="B579" s="387"/>
      <c r="C579" s="387"/>
      <c r="D579" s="387"/>
      <c r="E579" s="387"/>
      <c r="F579" s="387"/>
      <c r="G579" s="387"/>
      <c r="H579" s="386"/>
      <c r="I579" s="387"/>
      <c r="J579" s="387"/>
      <c r="K579" s="387"/>
    </row>
    <row r="580" spans="1:11" x14ac:dyDescent="0.2">
      <c r="A580" s="387"/>
      <c r="B580" s="387"/>
      <c r="C580" s="387"/>
      <c r="D580" s="387"/>
      <c r="E580" s="387"/>
      <c r="F580" s="387"/>
      <c r="G580" s="387"/>
      <c r="H580" s="386"/>
      <c r="I580" s="387"/>
      <c r="J580" s="387"/>
      <c r="K580" s="387"/>
    </row>
    <row r="581" spans="1:11" x14ac:dyDescent="0.2">
      <c r="A581" s="387"/>
      <c r="B581" s="387"/>
      <c r="C581" s="387"/>
      <c r="D581" s="387"/>
      <c r="E581" s="387"/>
      <c r="F581" s="387"/>
      <c r="G581" s="387"/>
      <c r="H581" s="386"/>
      <c r="I581" s="387"/>
      <c r="J581" s="387"/>
      <c r="K581" s="387"/>
    </row>
    <row r="582" spans="1:11" x14ac:dyDescent="0.2">
      <c r="A582" s="387"/>
      <c r="B582" s="387"/>
      <c r="C582" s="387"/>
      <c r="D582" s="387"/>
      <c r="E582" s="387"/>
      <c r="F582" s="387"/>
      <c r="G582" s="387"/>
      <c r="H582" s="386"/>
      <c r="I582" s="387"/>
      <c r="J582" s="387"/>
      <c r="K582" s="387"/>
    </row>
    <row r="583" spans="1:11" x14ac:dyDescent="0.2">
      <c r="A583" s="387"/>
      <c r="B583" s="387"/>
      <c r="C583" s="387"/>
      <c r="D583" s="387"/>
      <c r="E583" s="387"/>
      <c r="F583" s="387"/>
      <c r="G583" s="387"/>
      <c r="H583" s="386"/>
      <c r="I583" s="387"/>
      <c r="J583" s="387"/>
      <c r="K583" s="387"/>
    </row>
    <row r="584" spans="1:11" x14ac:dyDescent="0.2">
      <c r="A584" s="387"/>
      <c r="B584" s="387"/>
      <c r="C584" s="387"/>
      <c r="D584" s="387"/>
      <c r="E584" s="387"/>
      <c r="F584" s="387"/>
      <c r="G584" s="387"/>
      <c r="H584" s="386"/>
      <c r="I584" s="387"/>
      <c r="J584" s="387"/>
      <c r="K584" s="387"/>
    </row>
    <row r="585" spans="1:11" x14ac:dyDescent="0.2">
      <c r="A585" s="387"/>
      <c r="B585" s="387"/>
      <c r="C585" s="387"/>
      <c r="D585" s="387"/>
      <c r="E585" s="387"/>
      <c r="F585" s="387"/>
      <c r="G585" s="387"/>
      <c r="H585" s="386"/>
      <c r="I585" s="387"/>
      <c r="J585" s="387"/>
      <c r="K585" s="387"/>
    </row>
    <row r="586" spans="1:11" x14ac:dyDescent="0.2">
      <c r="A586" s="387"/>
      <c r="B586" s="387"/>
      <c r="C586" s="387"/>
      <c r="D586" s="387"/>
      <c r="E586" s="387"/>
      <c r="F586" s="387"/>
      <c r="G586" s="387"/>
      <c r="H586" s="386"/>
      <c r="I586" s="387"/>
      <c r="J586" s="387"/>
      <c r="K586" s="387"/>
    </row>
    <row r="587" spans="1:11" x14ac:dyDescent="0.2">
      <c r="A587" s="387"/>
      <c r="B587" s="387"/>
      <c r="C587" s="387"/>
      <c r="D587" s="387"/>
      <c r="E587" s="387"/>
      <c r="F587" s="387"/>
      <c r="G587" s="387"/>
      <c r="H587" s="386"/>
      <c r="I587" s="387"/>
      <c r="J587" s="387"/>
      <c r="K587" s="387"/>
    </row>
    <row r="588" spans="1:11" x14ac:dyDescent="0.2">
      <c r="A588" s="387"/>
      <c r="B588" s="387"/>
      <c r="C588" s="387"/>
      <c r="D588" s="387"/>
      <c r="E588" s="387"/>
      <c r="F588" s="387"/>
      <c r="G588" s="387"/>
      <c r="H588" s="386"/>
      <c r="I588" s="387"/>
      <c r="J588" s="387"/>
      <c r="K588" s="387"/>
    </row>
    <row r="589" spans="1:11" x14ac:dyDescent="0.2">
      <c r="A589" s="387"/>
      <c r="B589" s="387"/>
      <c r="C589" s="387"/>
      <c r="D589" s="387"/>
      <c r="E589" s="387"/>
      <c r="F589" s="387"/>
      <c r="G589" s="387"/>
      <c r="H589" s="386"/>
      <c r="I589" s="387"/>
      <c r="J589" s="387"/>
      <c r="K589" s="387"/>
    </row>
    <row r="590" spans="1:11" x14ac:dyDescent="0.2">
      <c r="A590" s="387"/>
      <c r="B590" s="387"/>
      <c r="C590" s="387"/>
      <c r="D590" s="387"/>
      <c r="E590" s="387"/>
      <c r="F590" s="387"/>
      <c r="G590" s="387"/>
      <c r="H590" s="386"/>
      <c r="I590" s="387"/>
      <c r="J590" s="387"/>
      <c r="K590" s="387"/>
    </row>
    <row r="591" spans="1:11" x14ac:dyDescent="0.2">
      <c r="A591" s="387"/>
      <c r="B591" s="387"/>
      <c r="C591" s="387"/>
      <c r="D591" s="387"/>
      <c r="E591" s="387"/>
      <c r="F591" s="387"/>
      <c r="G591" s="387"/>
      <c r="H591" s="386"/>
      <c r="I591" s="387"/>
      <c r="J591" s="387"/>
      <c r="K591" s="387"/>
    </row>
    <row r="592" spans="1:11" x14ac:dyDescent="0.2">
      <c r="A592" s="387"/>
      <c r="B592" s="387"/>
      <c r="C592" s="387"/>
      <c r="D592" s="387"/>
      <c r="E592" s="387"/>
      <c r="F592" s="387"/>
      <c r="G592" s="387"/>
      <c r="H592" s="386"/>
      <c r="I592" s="387"/>
      <c r="J592" s="387"/>
      <c r="K592" s="387"/>
    </row>
    <row r="593" spans="1:11" x14ac:dyDescent="0.2">
      <c r="A593" s="387"/>
      <c r="B593" s="387"/>
      <c r="C593" s="387"/>
      <c r="D593" s="387"/>
      <c r="E593" s="387"/>
      <c r="F593" s="387"/>
      <c r="G593" s="387"/>
      <c r="H593" s="386"/>
      <c r="I593" s="387"/>
      <c r="J593" s="387"/>
      <c r="K593" s="387"/>
    </row>
    <row r="594" spans="1:11" x14ac:dyDescent="0.2">
      <c r="A594" s="387"/>
      <c r="B594" s="387"/>
      <c r="C594" s="387"/>
      <c r="D594" s="387"/>
      <c r="E594" s="387"/>
      <c r="F594" s="387"/>
      <c r="G594" s="387"/>
      <c r="H594" s="386"/>
      <c r="I594" s="387"/>
      <c r="J594" s="387"/>
      <c r="K594" s="387"/>
    </row>
    <row r="595" spans="1:11" x14ac:dyDescent="0.2">
      <c r="A595" s="387"/>
      <c r="B595" s="387"/>
      <c r="C595" s="387"/>
      <c r="D595" s="387"/>
      <c r="E595" s="387"/>
      <c r="F595" s="387"/>
      <c r="G595" s="387"/>
      <c r="H595" s="386"/>
      <c r="I595" s="387"/>
      <c r="J595" s="387"/>
      <c r="K595" s="387"/>
    </row>
    <row r="596" spans="1:11" x14ac:dyDescent="0.2">
      <c r="A596" s="387"/>
      <c r="B596" s="387"/>
      <c r="C596" s="387"/>
      <c r="D596" s="387"/>
      <c r="E596" s="387"/>
      <c r="F596" s="387"/>
      <c r="G596" s="387"/>
      <c r="H596" s="386"/>
      <c r="I596" s="387"/>
      <c r="J596" s="387"/>
      <c r="K596" s="387"/>
    </row>
    <row r="597" spans="1:11" x14ac:dyDescent="0.2">
      <c r="A597" s="387"/>
      <c r="B597" s="387"/>
      <c r="C597" s="387"/>
      <c r="D597" s="387"/>
      <c r="E597" s="387"/>
      <c r="F597" s="387"/>
      <c r="G597" s="387"/>
      <c r="H597" s="386"/>
      <c r="I597" s="387"/>
      <c r="J597" s="387"/>
      <c r="K597" s="387"/>
    </row>
    <row r="598" spans="1:11" x14ac:dyDescent="0.2">
      <c r="A598" s="387"/>
      <c r="B598" s="387"/>
      <c r="C598" s="387"/>
      <c r="D598" s="387"/>
      <c r="E598" s="387"/>
      <c r="F598" s="387"/>
      <c r="G598" s="387"/>
      <c r="H598" s="386"/>
      <c r="I598" s="387"/>
      <c r="J598" s="387"/>
      <c r="K598" s="387"/>
    </row>
    <row r="599" spans="1:11" x14ac:dyDescent="0.2">
      <c r="A599" s="387"/>
      <c r="B599" s="387"/>
      <c r="C599" s="387"/>
      <c r="D599" s="387"/>
      <c r="E599" s="387"/>
      <c r="F599" s="387"/>
      <c r="G599" s="387"/>
      <c r="H599" s="386"/>
      <c r="I599" s="387"/>
      <c r="J599" s="387"/>
      <c r="K599" s="387"/>
    </row>
    <row r="600" spans="1:11" x14ac:dyDescent="0.2">
      <c r="A600" s="387"/>
      <c r="B600" s="387"/>
      <c r="C600" s="387"/>
      <c r="D600" s="387"/>
      <c r="E600" s="387"/>
      <c r="F600" s="387"/>
      <c r="G600" s="387"/>
      <c r="H600" s="386"/>
      <c r="I600" s="387"/>
      <c r="J600" s="387"/>
      <c r="K600" s="387"/>
    </row>
    <row r="601" spans="1:11" x14ac:dyDescent="0.2">
      <c r="A601" s="387"/>
      <c r="B601" s="387"/>
      <c r="C601" s="387"/>
      <c r="D601" s="387"/>
      <c r="E601" s="387"/>
      <c r="F601" s="387"/>
      <c r="G601" s="387"/>
      <c r="H601" s="386"/>
      <c r="I601" s="387"/>
      <c r="J601" s="387"/>
      <c r="K601" s="387"/>
    </row>
    <row r="602" spans="1:11" x14ac:dyDescent="0.2">
      <c r="A602" s="387"/>
      <c r="B602" s="387"/>
      <c r="C602" s="387"/>
      <c r="D602" s="387"/>
      <c r="E602" s="387"/>
      <c r="F602" s="387"/>
      <c r="G602" s="387"/>
      <c r="H602" s="386"/>
      <c r="I602" s="387"/>
      <c r="J602" s="387"/>
      <c r="K602" s="387"/>
    </row>
    <row r="603" spans="1:11" x14ac:dyDescent="0.2">
      <c r="A603" s="387"/>
      <c r="B603" s="387"/>
      <c r="C603" s="387"/>
      <c r="D603" s="387"/>
      <c r="E603" s="387"/>
      <c r="F603" s="387"/>
      <c r="G603" s="387"/>
      <c r="H603" s="386"/>
      <c r="I603" s="387"/>
      <c r="J603" s="387"/>
      <c r="K603" s="387"/>
    </row>
    <row r="604" spans="1:11" x14ac:dyDescent="0.2">
      <c r="A604" s="387"/>
      <c r="B604" s="387"/>
      <c r="C604" s="387"/>
      <c r="D604" s="387"/>
      <c r="E604" s="387"/>
      <c r="F604" s="387"/>
      <c r="G604" s="387"/>
      <c r="H604" s="386"/>
      <c r="I604" s="387"/>
      <c r="J604" s="387"/>
      <c r="K604" s="387"/>
    </row>
    <row r="605" spans="1:11" x14ac:dyDescent="0.2">
      <c r="A605" s="387"/>
      <c r="B605" s="387"/>
      <c r="C605" s="387"/>
      <c r="D605" s="387"/>
      <c r="E605" s="387"/>
      <c r="F605" s="387"/>
      <c r="G605" s="387"/>
      <c r="H605" s="386"/>
      <c r="I605" s="387"/>
      <c r="J605" s="387"/>
      <c r="K605" s="387"/>
    </row>
    <row r="606" spans="1:11" x14ac:dyDescent="0.2">
      <c r="A606" s="387"/>
      <c r="B606" s="387"/>
      <c r="C606" s="387"/>
      <c r="D606" s="387"/>
      <c r="E606" s="387"/>
      <c r="F606" s="387"/>
      <c r="G606" s="387"/>
      <c r="H606" s="386"/>
      <c r="I606" s="387"/>
      <c r="J606" s="387"/>
      <c r="K606" s="387"/>
    </row>
    <row r="607" spans="1:11" x14ac:dyDescent="0.2">
      <c r="A607" s="387"/>
      <c r="B607" s="387"/>
      <c r="C607" s="387"/>
      <c r="D607" s="387"/>
      <c r="E607" s="387"/>
      <c r="F607" s="387"/>
      <c r="G607" s="387"/>
      <c r="H607" s="386"/>
      <c r="I607" s="387"/>
      <c r="J607" s="387"/>
      <c r="K607" s="387"/>
    </row>
    <row r="608" spans="1:11" x14ac:dyDescent="0.2">
      <c r="A608" s="387"/>
      <c r="B608" s="387"/>
      <c r="C608" s="387"/>
      <c r="D608" s="387"/>
      <c r="E608" s="387"/>
      <c r="F608" s="387"/>
      <c r="G608" s="387"/>
      <c r="H608" s="386"/>
      <c r="I608" s="387"/>
      <c r="J608" s="387"/>
      <c r="K608" s="387"/>
    </row>
    <row r="609" spans="1:11" x14ac:dyDescent="0.2">
      <c r="A609" s="387"/>
      <c r="B609" s="387"/>
      <c r="C609" s="387"/>
      <c r="D609" s="387"/>
      <c r="E609" s="387"/>
      <c r="F609" s="387"/>
      <c r="G609" s="387"/>
      <c r="H609" s="386"/>
      <c r="I609" s="387"/>
      <c r="J609" s="387"/>
      <c r="K609" s="387"/>
    </row>
    <row r="610" spans="1:11" x14ac:dyDescent="0.2">
      <c r="A610" s="387"/>
      <c r="B610" s="387"/>
      <c r="C610" s="387"/>
      <c r="D610" s="387"/>
      <c r="E610" s="387"/>
      <c r="F610" s="387"/>
      <c r="G610" s="387"/>
      <c r="H610" s="386"/>
      <c r="I610" s="387"/>
      <c r="J610" s="387"/>
      <c r="K610" s="387"/>
    </row>
    <row r="611" spans="1:11" x14ac:dyDescent="0.2">
      <c r="A611" s="387"/>
      <c r="B611" s="387"/>
      <c r="C611" s="387"/>
      <c r="D611" s="387"/>
      <c r="E611" s="387"/>
      <c r="F611" s="387"/>
      <c r="G611" s="387"/>
      <c r="H611" s="386"/>
      <c r="I611" s="387"/>
      <c r="J611" s="387"/>
      <c r="K611" s="387"/>
    </row>
    <row r="612" spans="1:11" x14ac:dyDescent="0.2">
      <c r="A612" s="387"/>
      <c r="B612" s="387"/>
      <c r="C612" s="387"/>
      <c r="D612" s="387"/>
      <c r="E612" s="387"/>
      <c r="F612" s="387"/>
      <c r="G612" s="387"/>
      <c r="H612" s="386"/>
      <c r="I612" s="387"/>
      <c r="J612" s="387"/>
      <c r="K612" s="387"/>
    </row>
    <row r="613" spans="1:11" x14ac:dyDescent="0.2">
      <c r="A613" s="387"/>
      <c r="B613" s="387"/>
      <c r="C613" s="387"/>
      <c r="D613" s="387"/>
      <c r="E613" s="387"/>
      <c r="F613" s="387"/>
      <c r="G613" s="387"/>
      <c r="H613" s="386"/>
      <c r="I613" s="387"/>
      <c r="J613" s="387"/>
      <c r="K613" s="387"/>
    </row>
    <row r="614" spans="1:11" x14ac:dyDescent="0.2">
      <c r="A614" s="387"/>
      <c r="B614" s="387"/>
      <c r="C614" s="387"/>
      <c r="D614" s="387"/>
      <c r="E614" s="387"/>
      <c r="F614" s="387"/>
      <c r="G614" s="387"/>
      <c r="H614" s="386"/>
      <c r="I614" s="387"/>
      <c r="J614" s="387"/>
      <c r="K614" s="387"/>
    </row>
    <row r="615" spans="1:11" x14ac:dyDescent="0.2">
      <c r="A615" s="387"/>
      <c r="B615" s="387"/>
      <c r="C615" s="387"/>
      <c r="D615" s="387"/>
      <c r="E615" s="387"/>
      <c r="F615" s="387"/>
      <c r="G615" s="387"/>
      <c r="H615" s="386"/>
      <c r="I615" s="387"/>
      <c r="J615" s="387"/>
      <c r="K615" s="387"/>
    </row>
    <row r="616" spans="1:11" x14ac:dyDescent="0.2">
      <c r="A616" s="387"/>
      <c r="B616" s="387"/>
      <c r="C616" s="387"/>
      <c r="D616" s="387"/>
      <c r="E616" s="387"/>
      <c r="F616" s="387"/>
      <c r="G616" s="387"/>
      <c r="H616" s="386"/>
      <c r="I616" s="387"/>
      <c r="J616" s="387"/>
      <c r="K616" s="387"/>
    </row>
    <row r="617" spans="1:11" x14ac:dyDescent="0.2">
      <c r="A617" s="387"/>
      <c r="B617" s="387"/>
      <c r="C617" s="387"/>
      <c r="D617" s="387"/>
      <c r="E617" s="387"/>
      <c r="F617" s="387"/>
      <c r="G617" s="387"/>
      <c r="H617" s="386"/>
      <c r="I617" s="387"/>
      <c r="J617" s="387"/>
      <c r="K617" s="387"/>
    </row>
    <row r="618" spans="1:11" x14ac:dyDescent="0.2">
      <c r="A618" s="387"/>
      <c r="B618" s="387"/>
      <c r="C618" s="387"/>
      <c r="D618" s="387"/>
      <c r="E618" s="387"/>
      <c r="F618" s="387"/>
      <c r="G618" s="387"/>
      <c r="H618" s="386"/>
      <c r="I618" s="387"/>
      <c r="J618" s="387"/>
      <c r="K618" s="387"/>
    </row>
    <row r="619" spans="1:11" x14ac:dyDescent="0.2">
      <c r="A619" s="387"/>
      <c r="B619" s="387"/>
      <c r="C619" s="387"/>
      <c r="D619" s="387"/>
      <c r="E619" s="387"/>
      <c r="F619" s="387"/>
      <c r="G619" s="387"/>
      <c r="H619" s="386"/>
      <c r="I619" s="387"/>
      <c r="J619" s="387"/>
      <c r="K619" s="387"/>
    </row>
    <row r="620" spans="1:11" x14ac:dyDescent="0.2">
      <c r="A620" s="387"/>
      <c r="B620" s="387"/>
      <c r="C620" s="387"/>
      <c r="D620" s="387"/>
      <c r="E620" s="387"/>
      <c r="F620" s="387"/>
      <c r="G620" s="387"/>
      <c r="H620" s="386"/>
      <c r="I620" s="387"/>
      <c r="J620" s="387"/>
      <c r="K620" s="387"/>
    </row>
    <row r="621" spans="1:11" x14ac:dyDescent="0.2">
      <c r="A621" s="387"/>
      <c r="B621" s="387"/>
      <c r="C621" s="387"/>
      <c r="D621" s="387"/>
      <c r="E621" s="387"/>
      <c r="F621" s="387"/>
      <c r="G621" s="387"/>
      <c r="H621" s="386"/>
      <c r="I621" s="387"/>
      <c r="J621" s="387"/>
      <c r="K621" s="387"/>
    </row>
    <row r="622" spans="1:11" x14ac:dyDescent="0.2">
      <c r="A622" s="387"/>
      <c r="B622" s="387"/>
      <c r="C622" s="387"/>
      <c r="D622" s="387"/>
      <c r="E622" s="387"/>
      <c r="F622" s="387"/>
      <c r="G622" s="387"/>
      <c r="H622" s="386"/>
      <c r="I622" s="387"/>
      <c r="J622" s="387"/>
      <c r="K622" s="387"/>
    </row>
    <row r="623" spans="1:11" x14ac:dyDescent="0.2">
      <c r="A623" s="387"/>
      <c r="B623" s="387"/>
      <c r="C623" s="387"/>
      <c r="D623" s="387"/>
      <c r="E623" s="387"/>
      <c r="F623" s="387"/>
      <c r="G623" s="387"/>
      <c r="H623" s="386"/>
      <c r="I623" s="387"/>
      <c r="J623" s="387"/>
      <c r="K623" s="387"/>
    </row>
    <row r="624" spans="1:11" x14ac:dyDescent="0.2">
      <c r="A624" s="387"/>
      <c r="B624" s="387"/>
      <c r="C624" s="387"/>
      <c r="D624" s="387"/>
      <c r="E624" s="387"/>
      <c r="F624" s="387"/>
      <c r="G624" s="387"/>
      <c r="H624" s="386"/>
      <c r="I624" s="387"/>
      <c r="J624" s="387"/>
      <c r="K624" s="387"/>
    </row>
    <row r="625" spans="1:11" x14ac:dyDescent="0.2">
      <c r="A625" s="387"/>
      <c r="B625" s="387"/>
      <c r="C625" s="387"/>
      <c r="D625" s="387"/>
      <c r="E625" s="387"/>
      <c r="F625" s="387"/>
      <c r="G625" s="387"/>
      <c r="H625" s="386"/>
      <c r="I625" s="387"/>
      <c r="J625" s="387"/>
      <c r="K625" s="387"/>
    </row>
    <row r="626" spans="1:11" x14ac:dyDescent="0.2">
      <c r="A626" s="387"/>
      <c r="B626" s="387"/>
      <c r="C626" s="387"/>
      <c r="D626" s="387"/>
      <c r="E626" s="387"/>
      <c r="F626" s="387"/>
      <c r="G626" s="387"/>
      <c r="H626" s="386"/>
      <c r="I626" s="387"/>
      <c r="J626" s="387"/>
      <c r="K626" s="387"/>
    </row>
    <row r="627" spans="1:11" x14ac:dyDescent="0.2">
      <c r="A627" s="387"/>
      <c r="B627" s="387"/>
      <c r="C627" s="387"/>
      <c r="D627" s="387"/>
      <c r="E627" s="387"/>
      <c r="F627" s="387"/>
      <c r="G627" s="387"/>
      <c r="H627" s="386"/>
      <c r="I627" s="387"/>
      <c r="J627" s="387"/>
      <c r="K627" s="387"/>
    </row>
    <row r="628" spans="1:11" x14ac:dyDescent="0.2">
      <c r="A628" s="387"/>
      <c r="B628" s="387"/>
      <c r="C628" s="387"/>
      <c r="D628" s="387"/>
      <c r="E628" s="387"/>
      <c r="F628" s="387"/>
      <c r="G628" s="387"/>
      <c r="H628" s="386"/>
      <c r="I628" s="387"/>
      <c r="J628" s="387"/>
      <c r="K628" s="387"/>
    </row>
    <row r="629" spans="1:11" x14ac:dyDescent="0.2">
      <c r="A629" s="387"/>
      <c r="B629" s="387"/>
      <c r="C629" s="387"/>
      <c r="D629" s="387"/>
      <c r="E629" s="387"/>
      <c r="F629" s="387"/>
      <c r="G629" s="387"/>
      <c r="H629" s="386"/>
      <c r="I629" s="387"/>
      <c r="J629" s="387"/>
      <c r="K629" s="387"/>
    </row>
    <row r="630" spans="1:11" x14ac:dyDescent="0.2">
      <c r="A630" s="387"/>
      <c r="B630" s="387"/>
      <c r="C630" s="387"/>
      <c r="D630" s="387"/>
      <c r="E630" s="387"/>
      <c r="F630" s="387"/>
      <c r="G630" s="387"/>
      <c r="H630" s="386"/>
      <c r="I630" s="387"/>
      <c r="J630" s="387"/>
      <c r="K630" s="387"/>
    </row>
    <row r="631" spans="1:11" x14ac:dyDescent="0.2">
      <c r="A631" s="387"/>
      <c r="B631" s="387"/>
      <c r="C631" s="387"/>
      <c r="D631" s="387"/>
      <c r="E631" s="387"/>
      <c r="F631" s="387"/>
      <c r="G631" s="387"/>
      <c r="H631" s="386"/>
      <c r="I631" s="387"/>
      <c r="J631" s="387"/>
      <c r="K631" s="387"/>
    </row>
    <row r="632" spans="1:11" x14ac:dyDescent="0.2">
      <c r="A632" s="387"/>
      <c r="B632" s="387"/>
      <c r="C632" s="387"/>
      <c r="D632" s="387"/>
      <c r="E632" s="387"/>
      <c r="F632" s="387"/>
      <c r="G632" s="387"/>
      <c r="H632" s="386"/>
      <c r="I632" s="387"/>
      <c r="J632" s="387"/>
      <c r="K632" s="387"/>
    </row>
    <row r="633" spans="1:11" x14ac:dyDescent="0.2">
      <c r="A633" s="387"/>
      <c r="B633" s="387"/>
      <c r="C633" s="387"/>
      <c r="D633" s="387"/>
      <c r="E633" s="387"/>
      <c r="F633" s="387"/>
      <c r="G633" s="387"/>
      <c r="H633" s="386"/>
      <c r="I633" s="387"/>
      <c r="J633" s="387"/>
      <c r="K633" s="387"/>
    </row>
    <row r="634" spans="1:11" x14ac:dyDescent="0.2">
      <c r="A634" s="387"/>
      <c r="B634" s="387"/>
      <c r="C634" s="387"/>
      <c r="D634" s="387"/>
      <c r="E634" s="387"/>
      <c r="F634" s="387"/>
      <c r="G634" s="387"/>
      <c r="H634" s="386"/>
      <c r="I634" s="387"/>
      <c r="J634" s="387"/>
      <c r="K634" s="387"/>
    </row>
    <row r="635" spans="1:11" x14ac:dyDescent="0.2">
      <c r="A635" s="387"/>
      <c r="B635" s="387"/>
      <c r="C635" s="387"/>
      <c r="D635" s="387"/>
      <c r="E635" s="387"/>
      <c r="F635" s="387"/>
      <c r="G635" s="387"/>
      <c r="H635" s="386"/>
      <c r="I635" s="387"/>
      <c r="J635" s="387"/>
      <c r="K635" s="387"/>
    </row>
    <row r="636" spans="1:11" x14ac:dyDescent="0.2">
      <c r="A636" s="387"/>
      <c r="B636" s="387"/>
      <c r="C636" s="387"/>
      <c r="D636" s="387"/>
      <c r="E636" s="387"/>
      <c r="F636" s="387"/>
      <c r="G636" s="387"/>
      <c r="H636" s="386"/>
      <c r="I636" s="387"/>
      <c r="J636" s="387"/>
      <c r="K636" s="387"/>
    </row>
    <row r="637" spans="1:11" x14ac:dyDescent="0.2">
      <c r="A637" s="387"/>
      <c r="B637" s="387"/>
      <c r="C637" s="387"/>
      <c r="D637" s="387"/>
      <c r="E637" s="387"/>
      <c r="F637" s="387"/>
      <c r="G637" s="387"/>
      <c r="H637" s="386"/>
      <c r="I637" s="387"/>
      <c r="J637" s="387"/>
      <c r="K637" s="387"/>
    </row>
    <row r="638" spans="1:11" x14ac:dyDescent="0.2">
      <c r="A638" s="387"/>
      <c r="B638" s="387"/>
      <c r="C638" s="387"/>
      <c r="D638" s="387"/>
      <c r="E638" s="387"/>
      <c r="F638" s="387"/>
      <c r="G638" s="387"/>
      <c r="H638" s="386"/>
      <c r="I638" s="387"/>
      <c r="J638" s="387"/>
      <c r="K638" s="387"/>
    </row>
    <row r="639" spans="1:11" x14ac:dyDescent="0.2">
      <c r="A639" s="387"/>
      <c r="B639" s="387"/>
      <c r="C639" s="387"/>
      <c r="D639" s="387"/>
      <c r="E639" s="387"/>
      <c r="F639" s="387"/>
      <c r="G639" s="387"/>
      <c r="H639" s="386"/>
      <c r="I639" s="387"/>
      <c r="J639" s="387"/>
      <c r="K639" s="387"/>
    </row>
    <row r="640" spans="1:11" x14ac:dyDescent="0.2">
      <c r="A640" s="387"/>
      <c r="B640" s="387"/>
      <c r="C640" s="387"/>
      <c r="D640" s="387"/>
      <c r="E640" s="387"/>
      <c r="F640" s="387"/>
      <c r="G640" s="387"/>
      <c r="H640" s="386"/>
      <c r="I640" s="387"/>
      <c r="J640" s="387"/>
      <c r="K640" s="387"/>
    </row>
    <row r="641" spans="1:11" x14ac:dyDescent="0.2">
      <c r="A641" s="387"/>
      <c r="B641" s="387"/>
      <c r="C641" s="387"/>
      <c r="D641" s="387"/>
      <c r="E641" s="387"/>
      <c r="F641" s="387"/>
      <c r="G641" s="387"/>
      <c r="H641" s="386"/>
      <c r="I641" s="387"/>
      <c r="J641" s="387"/>
      <c r="K641" s="387"/>
    </row>
    <row r="642" spans="1:11" x14ac:dyDescent="0.2">
      <c r="A642" s="387"/>
      <c r="B642" s="387"/>
      <c r="C642" s="387"/>
      <c r="D642" s="387"/>
      <c r="E642" s="387"/>
      <c r="F642" s="387"/>
      <c r="G642" s="387"/>
      <c r="H642" s="386"/>
      <c r="I642" s="387"/>
      <c r="J642" s="387"/>
      <c r="K642" s="387"/>
    </row>
    <row r="643" spans="1:11" x14ac:dyDescent="0.2">
      <c r="A643" s="387"/>
      <c r="B643" s="387"/>
      <c r="C643" s="387"/>
      <c r="D643" s="387"/>
      <c r="E643" s="387"/>
      <c r="F643" s="387"/>
      <c r="G643" s="387"/>
      <c r="H643" s="386"/>
      <c r="I643" s="387"/>
      <c r="J643" s="387"/>
      <c r="K643" s="387"/>
    </row>
    <row r="644" spans="1:11" x14ac:dyDescent="0.2">
      <c r="A644" s="387"/>
      <c r="B644" s="387"/>
      <c r="C644" s="387"/>
      <c r="D644" s="387"/>
      <c r="E644" s="387"/>
      <c r="F644" s="387"/>
      <c r="G644" s="387"/>
      <c r="H644" s="386"/>
      <c r="I644" s="387"/>
      <c r="J644" s="387"/>
      <c r="K644" s="387"/>
    </row>
    <row r="645" spans="1:11" x14ac:dyDescent="0.2">
      <c r="A645" s="387"/>
      <c r="B645" s="387"/>
      <c r="C645" s="387"/>
      <c r="D645" s="387"/>
      <c r="E645" s="387"/>
      <c r="F645" s="387"/>
      <c r="G645" s="387"/>
      <c r="H645" s="386"/>
      <c r="I645" s="387"/>
      <c r="J645" s="387"/>
      <c r="K645" s="387"/>
    </row>
    <row r="646" spans="1:11" x14ac:dyDescent="0.2">
      <c r="A646" s="387"/>
      <c r="B646" s="387"/>
      <c r="C646" s="387"/>
      <c r="D646" s="387"/>
      <c r="E646" s="387"/>
      <c r="F646" s="387"/>
      <c r="G646" s="387"/>
      <c r="H646" s="386"/>
      <c r="I646" s="387"/>
      <c r="J646" s="387"/>
      <c r="K646" s="387"/>
    </row>
    <row r="647" spans="1:11" x14ac:dyDescent="0.2">
      <c r="A647" s="387"/>
      <c r="B647" s="387"/>
      <c r="C647" s="387"/>
      <c r="D647" s="387"/>
      <c r="E647" s="387"/>
      <c r="F647" s="387"/>
      <c r="G647" s="387"/>
      <c r="H647" s="386"/>
      <c r="I647" s="387"/>
      <c r="J647" s="387"/>
      <c r="K647" s="387"/>
    </row>
    <row r="648" spans="1:11" x14ac:dyDescent="0.2">
      <c r="A648" s="387"/>
      <c r="B648" s="387"/>
      <c r="C648" s="387"/>
      <c r="D648" s="387"/>
      <c r="E648" s="387"/>
      <c r="F648" s="387"/>
      <c r="G648" s="387"/>
      <c r="H648" s="386"/>
      <c r="I648" s="387"/>
      <c r="J648" s="387"/>
      <c r="K648" s="387"/>
    </row>
    <row r="649" spans="1:11" x14ac:dyDescent="0.2">
      <c r="A649" s="387"/>
      <c r="B649" s="387"/>
      <c r="C649" s="387"/>
      <c r="D649" s="387"/>
      <c r="E649" s="387"/>
      <c r="F649" s="387"/>
      <c r="G649" s="387"/>
      <c r="H649" s="386"/>
      <c r="I649" s="387"/>
      <c r="J649" s="387"/>
      <c r="K649" s="387"/>
    </row>
    <row r="650" spans="1:11" x14ac:dyDescent="0.2">
      <c r="A650" s="387"/>
      <c r="B650" s="387"/>
      <c r="C650" s="387"/>
      <c r="D650" s="387"/>
      <c r="E650" s="387"/>
      <c r="F650" s="387"/>
      <c r="G650" s="387"/>
      <c r="H650" s="386"/>
      <c r="I650" s="387"/>
      <c r="J650" s="387"/>
      <c r="K650" s="387"/>
    </row>
    <row r="651" spans="1:11" x14ac:dyDescent="0.2">
      <c r="A651" s="387"/>
      <c r="B651" s="387"/>
      <c r="C651" s="387"/>
      <c r="D651" s="387"/>
      <c r="E651" s="387"/>
      <c r="F651" s="387"/>
      <c r="G651" s="387"/>
      <c r="H651" s="386"/>
      <c r="I651" s="387"/>
      <c r="J651" s="387"/>
      <c r="K651" s="387"/>
    </row>
    <row r="652" spans="1:11" x14ac:dyDescent="0.2">
      <c r="A652" s="387"/>
      <c r="B652" s="387"/>
      <c r="C652" s="387"/>
      <c r="D652" s="387"/>
      <c r="E652" s="387"/>
      <c r="F652" s="387"/>
      <c r="G652" s="387"/>
      <c r="H652" s="386"/>
      <c r="I652" s="387"/>
      <c r="J652" s="387"/>
      <c r="K652" s="387"/>
    </row>
    <row r="653" spans="1:11" x14ac:dyDescent="0.2">
      <c r="A653" s="387"/>
      <c r="B653" s="387"/>
      <c r="C653" s="387"/>
      <c r="D653" s="387"/>
      <c r="E653" s="387"/>
      <c r="F653" s="387"/>
      <c r="G653" s="387"/>
      <c r="H653" s="386"/>
      <c r="I653" s="387"/>
      <c r="J653" s="387"/>
      <c r="K653" s="387"/>
    </row>
    <row r="654" spans="1:11" x14ac:dyDescent="0.2">
      <c r="A654" s="387"/>
      <c r="B654" s="387"/>
      <c r="C654" s="387"/>
      <c r="D654" s="387"/>
      <c r="E654" s="387"/>
      <c r="F654" s="387"/>
      <c r="G654" s="387"/>
      <c r="H654" s="386"/>
      <c r="I654" s="387"/>
      <c r="J654" s="387"/>
      <c r="K654" s="387"/>
    </row>
    <row r="655" spans="1:11" x14ac:dyDescent="0.2">
      <c r="A655" s="387"/>
      <c r="B655" s="387"/>
      <c r="C655" s="387"/>
      <c r="D655" s="387"/>
      <c r="E655" s="387"/>
      <c r="F655" s="387"/>
      <c r="G655" s="387"/>
      <c r="H655" s="386"/>
      <c r="I655" s="387"/>
      <c r="J655" s="387"/>
      <c r="K655" s="387"/>
    </row>
    <row r="656" spans="1:11" x14ac:dyDescent="0.2">
      <c r="A656" s="387"/>
      <c r="B656" s="387"/>
      <c r="C656" s="387"/>
      <c r="D656" s="387"/>
      <c r="E656" s="387"/>
      <c r="F656" s="387"/>
      <c r="G656" s="387"/>
      <c r="H656" s="386"/>
      <c r="I656" s="387"/>
      <c r="J656" s="387"/>
      <c r="K656" s="387"/>
    </row>
    <row r="657" spans="1:11" x14ac:dyDescent="0.2">
      <c r="A657" s="387"/>
      <c r="B657" s="387"/>
      <c r="C657" s="387"/>
      <c r="D657" s="387"/>
      <c r="E657" s="387"/>
      <c r="F657" s="387"/>
      <c r="G657" s="387"/>
      <c r="H657" s="386"/>
      <c r="I657" s="387"/>
      <c r="J657" s="387"/>
      <c r="K657" s="387"/>
    </row>
    <row r="658" spans="1:11" x14ac:dyDescent="0.2">
      <c r="A658" s="387"/>
      <c r="B658" s="387"/>
      <c r="C658" s="387"/>
      <c r="D658" s="387"/>
      <c r="E658" s="387"/>
      <c r="F658" s="387"/>
      <c r="G658" s="387"/>
      <c r="H658" s="386"/>
      <c r="I658" s="387"/>
      <c r="J658" s="387"/>
      <c r="K658" s="387"/>
    </row>
    <row r="659" spans="1:11" x14ac:dyDescent="0.2">
      <c r="A659" s="387"/>
      <c r="B659" s="387"/>
      <c r="C659" s="387"/>
      <c r="D659" s="387"/>
      <c r="E659" s="387"/>
      <c r="F659" s="387"/>
      <c r="G659" s="387"/>
      <c r="H659" s="386"/>
      <c r="I659" s="387"/>
      <c r="J659" s="387"/>
      <c r="K659" s="387"/>
    </row>
    <row r="660" spans="1:11" x14ac:dyDescent="0.2">
      <c r="A660" s="387"/>
      <c r="B660" s="387"/>
      <c r="C660" s="387"/>
      <c r="D660" s="387"/>
      <c r="E660" s="387"/>
      <c r="F660" s="387"/>
      <c r="G660" s="387"/>
      <c r="H660" s="386"/>
      <c r="I660" s="387"/>
      <c r="J660" s="387"/>
      <c r="K660" s="387"/>
    </row>
    <row r="661" spans="1:11" x14ac:dyDescent="0.2">
      <c r="A661" s="387"/>
      <c r="B661" s="387"/>
      <c r="C661" s="387"/>
      <c r="D661" s="387"/>
      <c r="E661" s="387"/>
      <c r="F661" s="387"/>
      <c r="G661" s="387"/>
      <c r="H661" s="386"/>
      <c r="I661" s="387"/>
      <c r="J661" s="387"/>
      <c r="K661" s="387"/>
    </row>
    <row r="662" spans="1:11" x14ac:dyDescent="0.2">
      <c r="A662" s="387"/>
      <c r="B662" s="387"/>
      <c r="C662" s="387"/>
      <c r="D662" s="387"/>
      <c r="E662" s="387"/>
      <c r="F662" s="387"/>
      <c r="G662" s="387"/>
      <c r="H662" s="386"/>
      <c r="I662" s="387"/>
      <c r="J662" s="387"/>
      <c r="K662" s="387"/>
    </row>
    <row r="663" spans="1:11" x14ac:dyDescent="0.2">
      <c r="A663" s="387"/>
      <c r="B663" s="387"/>
      <c r="C663" s="387"/>
      <c r="D663" s="387"/>
      <c r="E663" s="387"/>
      <c r="F663" s="387"/>
      <c r="G663" s="387"/>
      <c r="H663" s="386"/>
      <c r="I663" s="387"/>
      <c r="J663" s="387"/>
      <c r="K663" s="387"/>
    </row>
    <row r="664" spans="1:11" x14ac:dyDescent="0.2">
      <c r="A664" s="387"/>
      <c r="B664" s="387"/>
      <c r="C664" s="387"/>
      <c r="D664" s="387"/>
      <c r="E664" s="387"/>
      <c r="F664" s="387"/>
      <c r="G664" s="387"/>
      <c r="H664" s="386"/>
      <c r="I664" s="387"/>
      <c r="J664" s="387"/>
      <c r="K664" s="387"/>
    </row>
    <row r="665" spans="1:11" x14ac:dyDescent="0.2">
      <c r="A665" s="387"/>
      <c r="B665" s="387"/>
      <c r="C665" s="387"/>
      <c r="D665" s="387"/>
      <c r="E665" s="387"/>
      <c r="F665" s="387"/>
      <c r="G665" s="387"/>
      <c r="H665" s="386"/>
      <c r="I665" s="387"/>
      <c r="J665" s="387"/>
      <c r="K665" s="387"/>
    </row>
    <row r="666" spans="1:11" x14ac:dyDescent="0.2">
      <c r="A666" s="387"/>
      <c r="B666" s="387"/>
      <c r="C666" s="387"/>
      <c r="D666" s="387"/>
      <c r="E666" s="387"/>
      <c r="F666" s="387"/>
      <c r="G666" s="387"/>
      <c r="H666" s="386"/>
      <c r="I666" s="387"/>
      <c r="J666" s="387"/>
      <c r="K666" s="387"/>
    </row>
    <row r="667" spans="1:11" x14ac:dyDescent="0.2">
      <c r="A667" s="387"/>
      <c r="B667" s="387"/>
      <c r="C667" s="387"/>
      <c r="D667" s="387"/>
      <c r="E667" s="387"/>
      <c r="F667" s="387"/>
      <c r="G667" s="387"/>
      <c r="H667" s="386"/>
      <c r="I667" s="387"/>
      <c r="J667" s="387"/>
      <c r="K667" s="387"/>
    </row>
    <row r="668" spans="1:11" x14ac:dyDescent="0.2">
      <c r="A668" s="387"/>
      <c r="B668" s="387"/>
      <c r="C668" s="387"/>
      <c r="D668" s="387"/>
      <c r="E668" s="387"/>
      <c r="F668" s="387"/>
      <c r="G668" s="387"/>
      <c r="H668" s="386"/>
      <c r="I668" s="387"/>
      <c r="J668" s="387"/>
      <c r="K668" s="387"/>
    </row>
    <row r="669" spans="1:11" x14ac:dyDescent="0.2">
      <c r="A669" s="387"/>
      <c r="B669" s="387"/>
      <c r="C669" s="387"/>
      <c r="D669" s="387"/>
      <c r="E669" s="387"/>
      <c r="F669" s="387"/>
      <c r="G669" s="387"/>
      <c r="H669" s="386"/>
      <c r="I669" s="387"/>
      <c r="J669" s="387"/>
      <c r="K669" s="387"/>
    </row>
    <row r="670" spans="1:11" x14ac:dyDescent="0.2">
      <c r="A670" s="387"/>
      <c r="B670" s="387"/>
      <c r="C670" s="387"/>
      <c r="D670" s="387"/>
      <c r="E670" s="387"/>
      <c r="F670" s="387"/>
      <c r="G670" s="387"/>
      <c r="H670" s="386"/>
      <c r="I670" s="387"/>
      <c r="J670" s="387"/>
      <c r="K670" s="387"/>
    </row>
    <row r="671" spans="1:11" x14ac:dyDescent="0.2">
      <c r="A671" s="387"/>
      <c r="B671" s="387"/>
      <c r="C671" s="387"/>
      <c r="D671" s="387"/>
      <c r="E671" s="387"/>
      <c r="F671" s="387"/>
      <c r="G671" s="387"/>
      <c r="H671" s="386"/>
      <c r="I671" s="387"/>
      <c r="J671" s="387"/>
      <c r="K671" s="387"/>
    </row>
    <row r="672" spans="1:11" x14ac:dyDescent="0.2">
      <c r="A672" s="387"/>
      <c r="B672" s="387"/>
      <c r="C672" s="387"/>
      <c r="D672" s="387"/>
      <c r="E672" s="387"/>
      <c r="F672" s="387"/>
      <c r="G672" s="387"/>
      <c r="H672" s="386"/>
      <c r="I672" s="387"/>
      <c r="J672" s="387"/>
      <c r="K672" s="387"/>
    </row>
    <row r="673" spans="1:11" x14ac:dyDescent="0.2">
      <c r="A673" s="387"/>
      <c r="B673" s="387"/>
      <c r="C673" s="387"/>
      <c r="D673" s="387"/>
      <c r="E673" s="387"/>
      <c r="F673" s="387"/>
      <c r="G673" s="387"/>
      <c r="H673" s="386"/>
      <c r="I673" s="387"/>
      <c r="J673" s="387"/>
      <c r="K673" s="387"/>
    </row>
    <row r="674" spans="1:11" x14ac:dyDescent="0.2">
      <c r="A674" s="387"/>
      <c r="B674" s="387"/>
      <c r="C674" s="387"/>
      <c r="D674" s="387"/>
      <c r="E674" s="387"/>
      <c r="F674" s="387"/>
      <c r="G674" s="387"/>
      <c r="H674" s="386"/>
      <c r="I674" s="387"/>
      <c r="J674" s="387"/>
      <c r="K674" s="387"/>
    </row>
    <row r="675" spans="1:11" x14ac:dyDescent="0.2">
      <c r="A675" s="387"/>
      <c r="B675" s="387"/>
      <c r="C675" s="387"/>
      <c r="D675" s="387"/>
      <c r="E675" s="387"/>
      <c r="F675" s="387"/>
      <c r="G675" s="387"/>
      <c r="H675" s="386"/>
      <c r="I675" s="387"/>
      <c r="J675" s="387"/>
      <c r="K675" s="387"/>
    </row>
    <row r="676" spans="1:11" x14ac:dyDescent="0.2">
      <c r="A676" s="387"/>
      <c r="B676" s="387"/>
      <c r="C676" s="387"/>
      <c r="D676" s="387"/>
      <c r="E676" s="387"/>
      <c r="F676" s="387"/>
      <c r="G676" s="387"/>
      <c r="H676" s="386"/>
      <c r="I676" s="387"/>
      <c r="J676" s="387"/>
      <c r="K676" s="387"/>
    </row>
    <row r="677" spans="1:11" x14ac:dyDescent="0.2">
      <c r="A677" s="387"/>
      <c r="B677" s="387"/>
      <c r="C677" s="387"/>
      <c r="D677" s="387"/>
      <c r="E677" s="387"/>
      <c r="F677" s="387"/>
      <c r="G677" s="387"/>
      <c r="H677" s="386"/>
      <c r="I677" s="387"/>
      <c r="J677" s="387"/>
      <c r="K677" s="387"/>
    </row>
    <row r="678" spans="1:11" x14ac:dyDescent="0.2">
      <c r="A678" s="387"/>
      <c r="B678" s="387"/>
      <c r="C678" s="387"/>
      <c r="D678" s="387"/>
      <c r="E678" s="387"/>
      <c r="F678" s="387"/>
      <c r="G678" s="387"/>
      <c r="H678" s="386"/>
      <c r="I678" s="387"/>
      <c r="J678" s="387"/>
      <c r="K678" s="387"/>
    </row>
    <row r="679" spans="1:11" x14ac:dyDescent="0.2">
      <c r="A679" s="387"/>
      <c r="B679" s="387"/>
      <c r="C679" s="387"/>
      <c r="D679" s="387"/>
      <c r="E679" s="387"/>
      <c r="F679" s="387"/>
      <c r="G679" s="387"/>
      <c r="H679" s="386"/>
      <c r="I679" s="387"/>
      <c r="J679" s="387"/>
      <c r="K679" s="387"/>
    </row>
    <row r="680" spans="1:11" x14ac:dyDescent="0.2">
      <c r="A680" s="387"/>
      <c r="B680" s="387"/>
      <c r="C680" s="387"/>
      <c r="D680" s="387"/>
      <c r="E680" s="387"/>
      <c r="F680" s="387"/>
      <c r="G680" s="387"/>
      <c r="H680" s="386"/>
      <c r="I680" s="387"/>
      <c r="J680" s="387"/>
      <c r="K680" s="387"/>
    </row>
    <row r="681" spans="1:11" x14ac:dyDescent="0.2">
      <c r="A681" s="387"/>
      <c r="B681" s="387"/>
      <c r="C681" s="387"/>
      <c r="D681" s="387"/>
      <c r="E681" s="387"/>
      <c r="F681" s="387"/>
      <c r="G681" s="387"/>
      <c r="H681" s="386"/>
      <c r="I681" s="387"/>
      <c r="J681" s="387"/>
      <c r="K681" s="387"/>
    </row>
    <row r="682" spans="1:11" x14ac:dyDescent="0.2">
      <c r="A682" s="387"/>
      <c r="B682" s="387"/>
      <c r="C682" s="387"/>
      <c r="D682" s="387"/>
      <c r="E682" s="387"/>
      <c r="F682" s="387"/>
      <c r="G682" s="387"/>
      <c r="H682" s="386"/>
      <c r="I682" s="387"/>
      <c r="J682" s="387"/>
      <c r="K682" s="387"/>
    </row>
    <row r="683" spans="1:11" x14ac:dyDescent="0.2">
      <c r="A683" s="387"/>
      <c r="B683" s="387"/>
      <c r="C683" s="387"/>
      <c r="D683" s="387"/>
      <c r="E683" s="387"/>
      <c r="F683" s="387"/>
      <c r="G683" s="387"/>
      <c r="H683" s="386"/>
      <c r="I683" s="387"/>
      <c r="J683" s="387"/>
      <c r="K683" s="387"/>
    </row>
    <row r="684" spans="1:11" x14ac:dyDescent="0.2">
      <c r="A684" s="387"/>
      <c r="B684" s="387"/>
      <c r="C684" s="387"/>
      <c r="D684" s="387"/>
      <c r="E684" s="387"/>
      <c r="F684" s="387"/>
      <c r="G684" s="387"/>
      <c r="H684" s="386"/>
      <c r="I684" s="387"/>
      <c r="J684" s="387"/>
      <c r="K684" s="387"/>
    </row>
    <row r="685" spans="1:11" x14ac:dyDescent="0.2">
      <c r="A685" s="387"/>
      <c r="B685" s="387"/>
      <c r="C685" s="387"/>
      <c r="D685" s="387"/>
      <c r="E685" s="387"/>
      <c r="F685" s="387"/>
      <c r="G685" s="387"/>
      <c r="H685" s="386"/>
      <c r="I685" s="387"/>
      <c r="J685" s="387"/>
      <c r="K685" s="387"/>
    </row>
    <row r="686" spans="1:11" x14ac:dyDescent="0.2">
      <c r="A686" s="387"/>
      <c r="B686" s="387"/>
      <c r="C686" s="387"/>
      <c r="D686" s="387"/>
      <c r="E686" s="387"/>
      <c r="F686" s="387"/>
      <c r="G686" s="387"/>
      <c r="H686" s="386"/>
      <c r="I686" s="387"/>
      <c r="J686" s="387"/>
      <c r="K686" s="387"/>
    </row>
    <row r="687" spans="1:11" x14ac:dyDescent="0.2">
      <c r="A687" s="387"/>
      <c r="B687" s="387"/>
      <c r="C687" s="387"/>
      <c r="D687" s="387"/>
      <c r="E687" s="387"/>
      <c r="F687" s="387"/>
      <c r="G687" s="387"/>
      <c r="H687" s="386"/>
      <c r="I687" s="387"/>
      <c r="J687" s="387"/>
      <c r="K687" s="387"/>
    </row>
    <row r="688" spans="1:11" x14ac:dyDescent="0.2">
      <c r="A688" s="387"/>
      <c r="B688" s="387"/>
      <c r="C688" s="387"/>
      <c r="D688" s="387"/>
      <c r="E688" s="387"/>
      <c r="F688" s="387"/>
      <c r="G688" s="387"/>
      <c r="H688" s="386"/>
      <c r="I688" s="387"/>
      <c r="J688" s="387"/>
      <c r="K688" s="387"/>
    </row>
    <row r="689" spans="1:11" x14ac:dyDescent="0.2">
      <c r="A689" s="387"/>
      <c r="B689" s="387"/>
      <c r="C689" s="387"/>
      <c r="D689" s="387"/>
      <c r="E689" s="387"/>
      <c r="F689" s="387"/>
      <c r="G689" s="387"/>
      <c r="H689" s="386"/>
      <c r="I689" s="387"/>
      <c r="J689" s="387"/>
      <c r="K689" s="387"/>
    </row>
    <row r="690" spans="1:11" x14ac:dyDescent="0.2">
      <c r="A690" s="387"/>
      <c r="B690" s="387"/>
      <c r="C690" s="387"/>
      <c r="D690" s="387"/>
      <c r="E690" s="387"/>
      <c r="F690" s="387"/>
      <c r="G690" s="387"/>
      <c r="H690" s="386"/>
      <c r="I690" s="387"/>
      <c r="J690" s="387"/>
      <c r="K690" s="387"/>
    </row>
    <row r="691" spans="1:11" x14ac:dyDescent="0.2">
      <c r="A691" s="387"/>
      <c r="B691" s="387"/>
      <c r="C691" s="387"/>
      <c r="D691" s="387"/>
      <c r="E691" s="387"/>
      <c r="F691" s="387"/>
      <c r="G691" s="387"/>
      <c r="H691" s="386"/>
      <c r="I691" s="387"/>
      <c r="J691" s="387"/>
      <c r="K691" s="387"/>
    </row>
    <row r="692" spans="1:11" x14ac:dyDescent="0.2">
      <c r="A692" s="387"/>
      <c r="B692" s="387"/>
      <c r="C692" s="387"/>
      <c r="D692" s="387"/>
      <c r="E692" s="387"/>
      <c r="F692" s="387"/>
      <c r="G692" s="387"/>
      <c r="H692" s="386"/>
      <c r="I692" s="387"/>
      <c r="J692" s="387"/>
      <c r="K692" s="387"/>
    </row>
    <row r="693" spans="1:11" x14ac:dyDescent="0.2">
      <c r="A693" s="387"/>
      <c r="B693" s="387"/>
      <c r="C693" s="387"/>
      <c r="D693" s="387"/>
      <c r="E693" s="387"/>
      <c r="F693" s="387"/>
      <c r="G693" s="387"/>
      <c r="H693" s="386"/>
      <c r="I693" s="387"/>
      <c r="J693" s="387"/>
      <c r="K693" s="387"/>
    </row>
    <row r="694" spans="1:11" x14ac:dyDescent="0.2">
      <c r="A694" s="387"/>
      <c r="B694" s="387"/>
      <c r="C694" s="387"/>
      <c r="D694" s="387"/>
      <c r="E694" s="387"/>
      <c r="F694" s="387"/>
      <c r="G694" s="387"/>
      <c r="H694" s="386"/>
      <c r="I694" s="387"/>
      <c r="J694" s="387"/>
      <c r="K694" s="387"/>
    </row>
    <row r="695" spans="1:11" x14ac:dyDescent="0.2">
      <c r="A695" s="387"/>
      <c r="B695" s="387"/>
      <c r="C695" s="387"/>
      <c r="D695" s="387"/>
      <c r="E695" s="387"/>
      <c r="F695" s="387"/>
      <c r="G695" s="387"/>
      <c r="H695" s="386"/>
      <c r="I695" s="387"/>
      <c r="J695" s="387"/>
      <c r="K695" s="387"/>
    </row>
    <row r="696" spans="1:11" x14ac:dyDescent="0.2">
      <c r="A696" s="387"/>
      <c r="B696" s="387"/>
      <c r="C696" s="387"/>
      <c r="D696" s="387"/>
      <c r="E696" s="387"/>
      <c r="F696" s="387"/>
      <c r="G696" s="387"/>
      <c r="H696" s="386"/>
      <c r="I696" s="387"/>
      <c r="J696" s="387"/>
      <c r="K696" s="387"/>
    </row>
    <row r="697" spans="1:11" x14ac:dyDescent="0.2">
      <c r="A697" s="387"/>
      <c r="B697" s="387"/>
      <c r="C697" s="387"/>
      <c r="D697" s="387"/>
      <c r="E697" s="387"/>
      <c r="F697" s="387"/>
      <c r="G697" s="387"/>
      <c r="H697" s="386"/>
      <c r="I697" s="387"/>
      <c r="J697" s="387"/>
      <c r="K697" s="387"/>
    </row>
    <row r="698" spans="1:11" x14ac:dyDescent="0.2">
      <c r="A698" s="387"/>
      <c r="B698" s="387"/>
      <c r="C698" s="387"/>
      <c r="D698" s="387"/>
      <c r="E698" s="387"/>
      <c r="F698" s="387"/>
      <c r="G698" s="387"/>
      <c r="H698" s="386"/>
      <c r="I698" s="387"/>
      <c r="J698" s="387"/>
      <c r="K698" s="387"/>
    </row>
    <row r="699" spans="1:11" x14ac:dyDescent="0.2">
      <c r="A699" s="387"/>
      <c r="B699" s="387"/>
      <c r="C699" s="387"/>
      <c r="D699" s="387"/>
      <c r="E699" s="387"/>
      <c r="F699" s="387"/>
      <c r="G699" s="387"/>
      <c r="H699" s="386"/>
      <c r="I699" s="387"/>
      <c r="J699" s="387"/>
      <c r="K699" s="387"/>
    </row>
    <row r="700" spans="1:11" x14ac:dyDescent="0.2">
      <c r="A700" s="387"/>
      <c r="B700" s="387"/>
      <c r="C700" s="387"/>
      <c r="D700" s="387"/>
      <c r="E700" s="387"/>
      <c r="F700" s="387"/>
      <c r="G700" s="387"/>
      <c r="H700" s="386"/>
      <c r="I700" s="387"/>
      <c r="J700" s="387"/>
      <c r="K700" s="387"/>
    </row>
    <row r="701" spans="1:11" x14ac:dyDescent="0.2">
      <c r="A701" s="387"/>
      <c r="B701" s="387"/>
      <c r="C701" s="387"/>
      <c r="D701" s="387"/>
      <c r="E701" s="387"/>
      <c r="F701" s="387"/>
      <c r="G701" s="387"/>
      <c r="H701" s="386"/>
      <c r="I701" s="387"/>
      <c r="J701" s="387"/>
      <c r="K701" s="387"/>
    </row>
    <row r="702" spans="1:11" x14ac:dyDescent="0.2">
      <c r="A702" s="387"/>
      <c r="B702" s="387"/>
      <c r="C702" s="387"/>
      <c r="D702" s="387"/>
      <c r="E702" s="387"/>
      <c r="F702" s="387"/>
      <c r="G702" s="387"/>
      <c r="H702" s="386"/>
      <c r="I702" s="387"/>
      <c r="J702" s="387"/>
      <c r="K702" s="387"/>
    </row>
    <row r="703" spans="1:11" x14ac:dyDescent="0.2">
      <c r="A703" s="387"/>
      <c r="B703" s="387"/>
      <c r="C703" s="387"/>
      <c r="D703" s="387"/>
      <c r="E703" s="387"/>
      <c r="F703" s="387"/>
      <c r="G703" s="387"/>
      <c r="H703" s="386"/>
      <c r="I703" s="387"/>
      <c r="J703" s="387"/>
      <c r="K703" s="387"/>
    </row>
    <row r="704" spans="1:11" x14ac:dyDescent="0.2">
      <c r="A704" s="387"/>
      <c r="B704" s="387"/>
      <c r="C704" s="387"/>
      <c r="D704" s="387"/>
      <c r="E704" s="387"/>
      <c r="F704" s="387"/>
      <c r="G704" s="387"/>
      <c r="H704" s="386"/>
      <c r="I704" s="387"/>
      <c r="J704" s="387"/>
      <c r="K704" s="387"/>
    </row>
    <row r="705" spans="1:11" x14ac:dyDescent="0.2">
      <c r="A705" s="387"/>
      <c r="B705" s="387"/>
      <c r="C705" s="387"/>
      <c r="D705" s="387"/>
      <c r="E705" s="387"/>
      <c r="F705" s="387"/>
      <c r="G705" s="387"/>
      <c r="H705" s="386"/>
      <c r="I705" s="387"/>
      <c r="J705" s="387"/>
      <c r="K705" s="387"/>
    </row>
    <row r="706" spans="1:11" x14ac:dyDescent="0.2">
      <c r="A706" s="387"/>
      <c r="B706" s="387"/>
      <c r="C706" s="387"/>
      <c r="D706" s="387"/>
      <c r="E706" s="387"/>
      <c r="F706" s="387"/>
      <c r="G706" s="387"/>
      <c r="H706" s="386"/>
      <c r="I706" s="387"/>
      <c r="J706" s="387"/>
      <c r="K706" s="387"/>
    </row>
    <row r="707" spans="1:11" x14ac:dyDescent="0.2">
      <c r="A707" s="387"/>
      <c r="B707" s="387"/>
      <c r="C707" s="387"/>
      <c r="D707" s="387"/>
      <c r="E707" s="387"/>
      <c r="F707" s="387"/>
      <c r="G707" s="387"/>
      <c r="H707" s="386"/>
      <c r="I707" s="387"/>
      <c r="J707" s="387"/>
      <c r="K707" s="387"/>
    </row>
    <row r="708" spans="1:11" x14ac:dyDescent="0.2">
      <c r="A708" s="387"/>
      <c r="B708" s="387"/>
      <c r="C708" s="387"/>
      <c r="D708" s="387"/>
      <c r="E708" s="387"/>
      <c r="F708" s="387"/>
      <c r="G708" s="387"/>
      <c r="H708" s="386"/>
      <c r="I708" s="387"/>
      <c r="J708" s="387"/>
      <c r="K708" s="387"/>
    </row>
    <row r="709" spans="1:11" x14ac:dyDescent="0.2">
      <c r="A709" s="387"/>
      <c r="B709" s="387"/>
      <c r="C709" s="387"/>
      <c r="D709" s="387"/>
      <c r="E709" s="387"/>
      <c r="F709" s="387"/>
      <c r="G709" s="387"/>
      <c r="H709" s="386"/>
      <c r="I709" s="387"/>
      <c r="J709" s="387"/>
      <c r="K709" s="387"/>
    </row>
    <row r="710" spans="1:11" x14ac:dyDescent="0.2">
      <c r="A710" s="387"/>
      <c r="B710" s="387"/>
      <c r="C710" s="387"/>
      <c r="D710" s="387"/>
      <c r="E710" s="387"/>
      <c r="F710" s="387"/>
      <c r="G710" s="387"/>
      <c r="H710" s="386"/>
      <c r="I710" s="387"/>
      <c r="J710" s="387"/>
      <c r="K710" s="387"/>
    </row>
    <row r="711" spans="1:11" x14ac:dyDescent="0.2">
      <c r="A711" s="387"/>
      <c r="B711" s="387"/>
      <c r="C711" s="387"/>
      <c r="D711" s="387"/>
      <c r="E711" s="387"/>
      <c r="F711" s="387"/>
      <c r="G711" s="387"/>
      <c r="H711" s="386"/>
      <c r="I711" s="387"/>
      <c r="J711" s="387"/>
      <c r="K711" s="387"/>
    </row>
    <row r="712" spans="1:11" x14ac:dyDescent="0.2">
      <c r="A712" s="387"/>
      <c r="B712" s="387"/>
      <c r="C712" s="387"/>
      <c r="D712" s="387"/>
      <c r="E712" s="387"/>
      <c r="F712" s="387"/>
      <c r="G712" s="387"/>
      <c r="H712" s="386"/>
      <c r="I712" s="387"/>
      <c r="J712" s="387"/>
      <c r="K712" s="387"/>
    </row>
    <row r="713" spans="1:11" x14ac:dyDescent="0.2">
      <c r="A713" s="387"/>
      <c r="B713" s="387"/>
      <c r="C713" s="387"/>
      <c r="D713" s="387"/>
      <c r="E713" s="387"/>
      <c r="F713" s="387"/>
      <c r="G713" s="387"/>
      <c r="H713" s="386"/>
      <c r="I713" s="387"/>
      <c r="J713" s="387"/>
      <c r="K713" s="387"/>
    </row>
    <row r="714" spans="1:11" x14ac:dyDescent="0.2">
      <c r="A714" s="387"/>
      <c r="B714" s="387"/>
      <c r="C714" s="387"/>
      <c r="D714" s="387"/>
      <c r="E714" s="387"/>
      <c r="F714" s="387"/>
      <c r="G714" s="387"/>
      <c r="H714" s="386"/>
      <c r="I714" s="387"/>
      <c r="J714" s="387"/>
      <c r="K714" s="387"/>
    </row>
    <row r="715" spans="1:11" x14ac:dyDescent="0.2">
      <c r="A715" s="387"/>
      <c r="B715" s="387"/>
      <c r="C715" s="387"/>
      <c r="D715" s="387"/>
      <c r="E715" s="387"/>
      <c r="F715" s="387"/>
      <c r="G715" s="387"/>
      <c r="H715" s="386"/>
      <c r="I715" s="387"/>
      <c r="J715" s="387"/>
      <c r="K715" s="387"/>
    </row>
    <row r="716" spans="1:11" x14ac:dyDescent="0.2">
      <c r="A716" s="387"/>
      <c r="B716" s="387"/>
      <c r="C716" s="387"/>
      <c r="D716" s="387"/>
      <c r="E716" s="387"/>
      <c r="F716" s="387"/>
      <c r="G716" s="387"/>
      <c r="H716" s="386"/>
      <c r="I716" s="387"/>
      <c r="J716" s="387"/>
      <c r="K716" s="387"/>
    </row>
    <row r="717" spans="1:11" x14ac:dyDescent="0.2">
      <c r="A717" s="387"/>
      <c r="B717" s="387"/>
      <c r="C717" s="387"/>
      <c r="D717" s="387"/>
      <c r="E717" s="387"/>
      <c r="F717" s="387"/>
      <c r="G717" s="387"/>
      <c r="H717" s="386"/>
      <c r="I717" s="387"/>
      <c r="J717" s="387"/>
      <c r="K717" s="387"/>
    </row>
    <row r="718" spans="1:11" x14ac:dyDescent="0.2">
      <c r="A718" s="387"/>
      <c r="B718" s="387"/>
      <c r="C718" s="387"/>
      <c r="D718" s="387"/>
      <c r="E718" s="387"/>
      <c r="F718" s="387"/>
      <c r="G718" s="387"/>
      <c r="H718" s="386"/>
      <c r="I718" s="387"/>
      <c r="J718" s="387"/>
      <c r="K718" s="387"/>
    </row>
    <row r="719" spans="1:11" x14ac:dyDescent="0.2">
      <c r="A719" s="387"/>
      <c r="B719" s="387"/>
      <c r="C719" s="387"/>
      <c r="D719" s="387"/>
      <c r="E719" s="387"/>
      <c r="F719" s="387"/>
      <c r="G719" s="387"/>
      <c r="H719" s="386"/>
      <c r="I719" s="387"/>
      <c r="J719" s="387"/>
      <c r="K719" s="387"/>
    </row>
    <row r="720" spans="1:11" x14ac:dyDescent="0.2">
      <c r="A720" s="387"/>
      <c r="B720" s="387"/>
      <c r="C720" s="387"/>
      <c r="D720" s="387"/>
      <c r="E720" s="387"/>
      <c r="F720" s="387"/>
      <c r="G720" s="387"/>
      <c r="H720" s="386"/>
      <c r="I720" s="387"/>
      <c r="J720" s="387"/>
      <c r="K720" s="387"/>
    </row>
    <row r="721" spans="1:11" x14ac:dyDescent="0.2">
      <c r="A721" s="387"/>
      <c r="B721" s="387"/>
      <c r="C721" s="387"/>
      <c r="D721" s="387"/>
      <c r="E721" s="387"/>
      <c r="F721" s="387"/>
      <c r="G721" s="387"/>
      <c r="H721" s="386"/>
      <c r="I721" s="387"/>
      <c r="J721" s="387"/>
      <c r="K721" s="387"/>
    </row>
    <row r="722" spans="1:11" x14ac:dyDescent="0.2">
      <c r="A722" s="387"/>
      <c r="B722" s="387"/>
      <c r="C722" s="387"/>
      <c r="D722" s="387"/>
      <c r="E722" s="387"/>
      <c r="F722" s="387"/>
      <c r="G722" s="387"/>
      <c r="H722" s="386"/>
      <c r="I722" s="387"/>
      <c r="J722" s="387"/>
      <c r="K722" s="387"/>
    </row>
    <row r="723" spans="1:11" x14ac:dyDescent="0.2">
      <c r="A723" s="387"/>
      <c r="B723" s="387"/>
      <c r="C723" s="387"/>
      <c r="D723" s="387"/>
      <c r="E723" s="387"/>
      <c r="F723" s="387"/>
      <c r="G723" s="387"/>
      <c r="H723" s="386"/>
      <c r="I723" s="387"/>
      <c r="J723" s="387"/>
      <c r="K723" s="387"/>
    </row>
    <row r="724" spans="1:11" x14ac:dyDescent="0.2">
      <c r="A724" s="387"/>
      <c r="B724" s="387"/>
      <c r="C724" s="387"/>
      <c r="D724" s="387"/>
      <c r="E724" s="387"/>
      <c r="F724" s="387"/>
      <c r="G724" s="387"/>
      <c r="H724" s="386"/>
      <c r="I724" s="387"/>
      <c r="J724" s="387"/>
      <c r="K724" s="387"/>
    </row>
    <row r="725" spans="1:11" x14ac:dyDescent="0.2">
      <c r="A725" s="387"/>
      <c r="B725" s="387"/>
      <c r="C725" s="387"/>
      <c r="D725" s="387"/>
      <c r="E725" s="387"/>
      <c r="F725" s="387"/>
      <c r="G725" s="387"/>
      <c r="H725" s="386"/>
      <c r="I725" s="387"/>
      <c r="J725" s="387"/>
      <c r="K725" s="387"/>
    </row>
    <row r="726" spans="1:11" x14ac:dyDescent="0.2">
      <c r="A726" s="387"/>
      <c r="B726" s="387"/>
      <c r="C726" s="387"/>
      <c r="D726" s="387"/>
      <c r="E726" s="387"/>
      <c r="F726" s="387"/>
      <c r="G726" s="387"/>
      <c r="H726" s="386"/>
      <c r="I726" s="387"/>
      <c r="J726" s="387"/>
      <c r="K726" s="387"/>
    </row>
    <row r="727" spans="1:11" x14ac:dyDescent="0.2">
      <c r="A727" s="387"/>
      <c r="B727" s="387"/>
      <c r="C727" s="387"/>
      <c r="D727" s="387"/>
      <c r="E727" s="387"/>
      <c r="F727" s="387"/>
      <c r="G727" s="387"/>
      <c r="H727" s="386"/>
      <c r="I727" s="387"/>
      <c r="J727" s="387"/>
      <c r="K727" s="387"/>
    </row>
    <row r="728" spans="1:11" x14ac:dyDescent="0.2">
      <c r="A728" s="387"/>
      <c r="B728" s="387"/>
      <c r="C728" s="387"/>
      <c r="D728" s="387"/>
      <c r="E728" s="387"/>
      <c r="F728" s="387"/>
      <c r="G728" s="387"/>
      <c r="H728" s="386"/>
      <c r="I728" s="387"/>
      <c r="J728" s="387"/>
      <c r="K728" s="387"/>
    </row>
    <row r="729" spans="1:11" x14ac:dyDescent="0.2">
      <c r="A729" s="387"/>
      <c r="B729" s="387"/>
      <c r="C729" s="387"/>
      <c r="D729" s="387"/>
      <c r="E729" s="387"/>
      <c r="F729" s="387"/>
      <c r="G729" s="387"/>
      <c r="H729" s="386"/>
      <c r="I729" s="387"/>
      <c r="J729" s="387"/>
      <c r="K729" s="387"/>
    </row>
    <row r="730" spans="1:11" x14ac:dyDescent="0.2">
      <c r="A730" s="387"/>
      <c r="B730" s="387"/>
      <c r="C730" s="387"/>
      <c r="D730" s="387"/>
      <c r="E730" s="387"/>
      <c r="F730" s="387"/>
      <c r="G730" s="387"/>
      <c r="H730" s="386"/>
      <c r="I730" s="387"/>
      <c r="J730" s="387"/>
      <c r="K730" s="387"/>
    </row>
    <row r="731" spans="1:11" x14ac:dyDescent="0.2">
      <c r="A731" s="387"/>
      <c r="B731" s="387"/>
      <c r="C731" s="387"/>
      <c r="D731" s="387"/>
      <c r="E731" s="387"/>
      <c r="F731" s="387"/>
      <c r="G731" s="387"/>
      <c r="H731" s="386"/>
      <c r="I731" s="387"/>
      <c r="J731" s="387"/>
      <c r="K731" s="387"/>
    </row>
    <row r="732" spans="1:11" x14ac:dyDescent="0.2">
      <c r="A732" s="387"/>
      <c r="B732" s="387"/>
      <c r="C732" s="387"/>
      <c r="D732" s="387"/>
      <c r="E732" s="387"/>
      <c r="F732" s="387"/>
      <c r="G732" s="387"/>
      <c r="H732" s="386"/>
      <c r="I732" s="387"/>
      <c r="J732" s="387"/>
      <c r="K732" s="387"/>
    </row>
    <row r="733" spans="1:11" x14ac:dyDescent="0.2">
      <c r="A733" s="387"/>
      <c r="B733" s="387"/>
      <c r="C733" s="387"/>
      <c r="D733" s="387"/>
      <c r="E733" s="387"/>
      <c r="F733" s="387"/>
      <c r="G733" s="387"/>
      <c r="H733" s="386"/>
      <c r="I733" s="387"/>
      <c r="J733" s="387"/>
      <c r="K733" s="387"/>
    </row>
    <row r="734" spans="1:11" x14ac:dyDescent="0.2">
      <c r="A734" s="387"/>
      <c r="B734" s="387"/>
      <c r="C734" s="387"/>
      <c r="D734" s="387"/>
      <c r="E734" s="387"/>
      <c r="F734" s="387"/>
      <c r="G734" s="387"/>
      <c r="H734" s="386"/>
      <c r="I734" s="387"/>
      <c r="J734" s="387"/>
      <c r="K734" s="387"/>
    </row>
    <row r="735" spans="1:11" x14ac:dyDescent="0.2">
      <c r="A735" s="387"/>
      <c r="B735" s="387"/>
      <c r="C735" s="387"/>
      <c r="D735" s="387"/>
      <c r="E735" s="387"/>
      <c r="F735" s="387"/>
      <c r="G735" s="387"/>
      <c r="H735" s="386"/>
      <c r="I735" s="387"/>
      <c r="J735" s="387"/>
      <c r="K735" s="387"/>
    </row>
    <row r="736" spans="1:11" x14ac:dyDescent="0.2">
      <c r="A736" s="387"/>
      <c r="B736" s="387"/>
      <c r="C736" s="387"/>
      <c r="D736" s="387"/>
      <c r="E736" s="387"/>
      <c r="F736" s="387"/>
      <c r="G736" s="387"/>
      <c r="H736" s="386"/>
      <c r="I736" s="387"/>
      <c r="J736" s="387"/>
      <c r="K736" s="387"/>
    </row>
    <row r="737" spans="1:11" x14ac:dyDescent="0.2">
      <c r="A737" s="387"/>
      <c r="B737" s="387"/>
      <c r="C737" s="387"/>
      <c r="D737" s="387"/>
      <c r="E737" s="387"/>
      <c r="F737" s="387"/>
      <c r="G737" s="387"/>
      <c r="H737" s="386"/>
      <c r="I737" s="387"/>
      <c r="J737" s="387"/>
      <c r="K737" s="387"/>
    </row>
    <row r="738" spans="1:11" x14ac:dyDescent="0.2">
      <c r="A738" s="387"/>
      <c r="B738" s="387"/>
      <c r="C738" s="387"/>
      <c r="D738" s="387"/>
      <c r="E738" s="387"/>
      <c r="F738" s="387"/>
      <c r="G738" s="387"/>
      <c r="H738" s="386"/>
      <c r="I738" s="387"/>
      <c r="J738" s="387"/>
      <c r="K738" s="387"/>
    </row>
    <row r="739" spans="1:11" x14ac:dyDescent="0.2">
      <c r="A739" s="387"/>
      <c r="B739" s="387"/>
      <c r="C739" s="387"/>
      <c r="D739" s="387"/>
      <c r="E739" s="387"/>
      <c r="F739" s="387"/>
      <c r="G739" s="387"/>
      <c r="H739" s="386"/>
      <c r="I739" s="387"/>
      <c r="J739" s="387"/>
      <c r="K739" s="387"/>
    </row>
    <row r="740" spans="1:11" x14ac:dyDescent="0.2">
      <c r="A740" s="387"/>
      <c r="B740" s="387"/>
      <c r="C740" s="387"/>
      <c r="D740" s="387"/>
      <c r="E740" s="387"/>
      <c r="F740" s="387"/>
      <c r="G740" s="387"/>
      <c r="H740" s="386"/>
      <c r="I740" s="387"/>
      <c r="J740" s="387"/>
      <c r="K740" s="387"/>
    </row>
    <row r="741" spans="1:11" x14ac:dyDescent="0.2">
      <c r="A741" s="387"/>
      <c r="B741" s="387"/>
      <c r="C741" s="387"/>
      <c r="D741" s="387"/>
      <c r="E741" s="387"/>
      <c r="F741" s="387"/>
      <c r="G741" s="387"/>
      <c r="H741" s="386"/>
      <c r="I741" s="387"/>
      <c r="J741" s="387"/>
      <c r="K741" s="387"/>
    </row>
    <row r="742" spans="1:11" x14ac:dyDescent="0.2">
      <c r="A742" s="387"/>
      <c r="B742" s="387"/>
      <c r="C742" s="387"/>
      <c r="D742" s="387"/>
      <c r="E742" s="387"/>
      <c r="F742" s="387"/>
      <c r="G742" s="387"/>
      <c r="H742" s="386"/>
      <c r="I742" s="387"/>
      <c r="J742" s="387"/>
      <c r="K742" s="387"/>
    </row>
    <row r="743" spans="1:11" x14ac:dyDescent="0.2">
      <c r="A743" s="387"/>
      <c r="B743" s="387"/>
      <c r="C743" s="387"/>
      <c r="D743" s="387"/>
      <c r="E743" s="387"/>
      <c r="F743" s="387"/>
      <c r="G743" s="387"/>
      <c r="H743" s="386"/>
      <c r="I743" s="387"/>
      <c r="J743" s="387"/>
      <c r="K743" s="387"/>
    </row>
    <row r="744" spans="1:11" x14ac:dyDescent="0.2">
      <c r="A744" s="387"/>
      <c r="B744" s="387"/>
      <c r="C744" s="387"/>
      <c r="D744" s="387"/>
      <c r="E744" s="387"/>
      <c r="F744" s="387"/>
      <c r="G744" s="387"/>
      <c r="H744" s="386"/>
      <c r="I744" s="387"/>
      <c r="J744" s="387"/>
      <c r="K744" s="387"/>
    </row>
    <row r="745" spans="1:11" x14ac:dyDescent="0.2">
      <c r="A745" s="387"/>
      <c r="B745" s="387"/>
      <c r="C745" s="387"/>
      <c r="D745" s="387"/>
      <c r="E745" s="387"/>
      <c r="F745" s="387"/>
      <c r="G745" s="387"/>
      <c r="H745" s="386"/>
      <c r="I745" s="387"/>
      <c r="J745" s="387"/>
      <c r="K745" s="387"/>
    </row>
    <row r="746" spans="1:11" x14ac:dyDescent="0.2">
      <c r="A746" s="387"/>
      <c r="B746" s="387"/>
      <c r="C746" s="387"/>
      <c r="D746" s="387"/>
      <c r="E746" s="387"/>
      <c r="F746" s="387"/>
      <c r="G746" s="387"/>
      <c r="H746" s="386"/>
      <c r="I746" s="387"/>
      <c r="J746" s="387"/>
      <c r="K746" s="387"/>
    </row>
    <row r="747" spans="1:11" x14ac:dyDescent="0.2">
      <c r="A747" s="387"/>
      <c r="B747" s="387"/>
      <c r="C747" s="387"/>
      <c r="D747" s="387"/>
      <c r="E747" s="387"/>
      <c r="F747" s="387"/>
      <c r="G747" s="387"/>
      <c r="H747" s="386"/>
      <c r="I747" s="387"/>
      <c r="J747" s="387"/>
      <c r="K747" s="387"/>
    </row>
    <row r="748" spans="1:11" x14ac:dyDescent="0.2">
      <c r="A748" s="387"/>
      <c r="B748" s="387"/>
      <c r="C748" s="387"/>
      <c r="D748" s="387"/>
      <c r="E748" s="387"/>
      <c r="F748" s="387"/>
      <c r="G748" s="387"/>
      <c r="H748" s="386"/>
      <c r="I748" s="387"/>
      <c r="J748" s="387"/>
      <c r="K748" s="387"/>
    </row>
    <row r="749" spans="1:11" x14ac:dyDescent="0.2">
      <c r="A749" s="387"/>
      <c r="B749" s="387"/>
      <c r="C749" s="387"/>
      <c r="D749" s="387"/>
      <c r="E749" s="387"/>
      <c r="F749" s="387"/>
      <c r="G749" s="387"/>
      <c r="H749" s="386"/>
      <c r="I749" s="387"/>
      <c r="J749" s="387"/>
      <c r="K749" s="387"/>
    </row>
    <row r="750" spans="1:11" x14ac:dyDescent="0.2">
      <c r="A750" s="387"/>
      <c r="B750" s="387"/>
      <c r="C750" s="387"/>
      <c r="D750" s="387"/>
      <c r="E750" s="387"/>
      <c r="F750" s="387"/>
      <c r="G750" s="387"/>
      <c r="H750" s="386"/>
      <c r="I750" s="387"/>
      <c r="J750" s="387"/>
      <c r="K750" s="387"/>
    </row>
    <row r="751" spans="1:11" x14ac:dyDescent="0.2">
      <c r="A751" s="387"/>
      <c r="B751" s="387"/>
      <c r="C751" s="387"/>
      <c r="D751" s="387"/>
      <c r="E751" s="387"/>
      <c r="F751" s="387"/>
      <c r="G751" s="387"/>
      <c r="H751" s="386"/>
      <c r="I751" s="387"/>
      <c r="J751" s="387"/>
      <c r="K751" s="387"/>
    </row>
    <row r="752" spans="1:11" x14ac:dyDescent="0.2">
      <c r="A752" s="387"/>
      <c r="B752" s="387"/>
      <c r="C752" s="387"/>
      <c r="D752" s="387"/>
      <c r="E752" s="387"/>
      <c r="F752" s="387"/>
      <c r="G752" s="387"/>
      <c r="H752" s="386"/>
      <c r="I752" s="387"/>
      <c r="J752" s="387"/>
      <c r="K752" s="387"/>
    </row>
    <row r="753" spans="1:11" x14ac:dyDescent="0.2">
      <c r="A753" s="387"/>
      <c r="B753" s="387"/>
      <c r="C753" s="387"/>
      <c r="D753" s="387"/>
      <c r="E753" s="387"/>
      <c r="F753" s="387"/>
      <c r="G753" s="387"/>
      <c r="H753" s="386"/>
      <c r="I753" s="387"/>
      <c r="J753" s="387"/>
      <c r="K753" s="387"/>
    </row>
    <row r="754" spans="1:11" x14ac:dyDescent="0.2">
      <c r="A754" s="387"/>
      <c r="B754" s="387"/>
      <c r="C754" s="387"/>
      <c r="D754" s="387"/>
      <c r="E754" s="387"/>
      <c r="F754" s="387"/>
      <c r="G754" s="387"/>
      <c r="H754" s="386"/>
      <c r="I754" s="387"/>
      <c r="J754" s="387"/>
      <c r="K754" s="387"/>
    </row>
    <row r="755" spans="1:11" x14ac:dyDescent="0.2">
      <c r="A755" s="387"/>
      <c r="B755" s="387"/>
      <c r="C755" s="387"/>
      <c r="D755" s="387"/>
      <c r="E755" s="387"/>
      <c r="F755" s="387"/>
      <c r="G755" s="387"/>
      <c r="H755" s="386"/>
      <c r="I755" s="387"/>
      <c r="J755" s="387"/>
      <c r="K755" s="387"/>
    </row>
    <row r="756" spans="1:11" x14ac:dyDescent="0.2">
      <c r="A756" s="387"/>
      <c r="B756" s="387"/>
      <c r="C756" s="387"/>
      <c r="D756" s="387"/>
      <c r="E756" s="387"/>
      <c r="F756" s="387"/>
      <c r="G756" s="387"/>
      <c r="H756" s="386"/>
      <c r="I756" s="387"/>
      <c r="J756" s="387"/>
      <c r="K756" s="387"/>
    </row>
    <row r="757" spans="1:11" x14ac:dyDescent="0.2">
      <c r="A757" s="387"/>
      <c r="B757" s="387"/>
      <c r="C757" s="387"/>
      <c r="D757" s="387"/>
      <c r="E757" s="387"/>
      <c r="F757" s="387"/>
      <c r="G757" s="387"/>
      <c r="H757" s="386"/>
      <c r="I757" s="387"/>
      <c r="J757" s="387"/>
      <c r="K757" s="387"/>
    </row>
    <row r="758" spans="1:11" x14ac:dyDescent="0.2">
      <c r="A758" s="387"/>
      <c r="B758" s="387"/>
      <c r="C758" s="387"/>
      <c r="D758" s="387"/>
      <c r="E758" s="387"/>
      <c r="F758" s="387"/>
      <c r="G758" s="387"/>
      <c r="H758" s="386"/>
      <c r="I758" s="387"/>
      <c r="J758" s="387"/>
      <c r="K758" s="387"/>
    </row>
    <row r="759" spans="1:11" x14ac:dyDescent="0.2">
      <c r="A759" s="387"/>
      <c r="B759" s="387"/>
      <c r="C759" s="387"/>
      <c r="D759" s="387"/>
      <c r="E759" s="387"/>
      <c r="F759" s="387"/>
      <c r="G759" s="387"/>
      <c r="H759" s="386"/>
      <c r="I759" s="387"/>
      <c r="J759" s="387"/>
      <c r="K759" s="387"/>
    </row>
    <row r="760" spans="1:11" x14ac:dyDescent="0.2">
      <c r="A760" s="387"/>
      <c r="B760" s="387"/>
      <c r="C760" s="387"/>
      <c r="D760" s="387"/>
      <c r="E760" s="387"/>
      <c r="F760" s="387"/>
      <c r="G760" s="387"/>
      <c r="H760" s="386"/>
      <c r="I760" s="387"/>
      <c r="J760" s="387"/>
      <c r="K760" s="387"/>
    </row>
    <row r="761" spans="1:11" x14ac:dyDescent="0.2">
      <c r="A761" s="387"/>
      <c r="B761" s="387"/>
      <c r="C761" s="387"/>
      <c r="D761" s="387"/>
      <c r="E761" s="387"/>
      <c r="F761" s="387"/>
      <c r="G761" s="387"/>
      <c r="H761" s="386"/>
      <c r="I761" s="387"/>
      <c r="J761" s="387"/>
      <c r="K761" s="387"/>
    </row>
    <row r="762" spans="1:11" x14ac:dyDescent="0.2">
      <c r="A762" s="387"/>
      <c r="B762" s="387"/>
      <c r="C762" s="387"/>
      <c r="D762" s="387"/>
      <c r="E762" s="387"/>
      <c r="F762" s="387"/>
      <c r="G762" s="387"/>
      <c r="H762" s="386"/>
      <c r="I762" s="387"/>
      <c r="J762" s="387"/>
      <c r="K762" s="387"/>
    </row>
    <row r="763" spans="1:11" x14ac:dyDescent="0.2">
      <c r="A763" s="387"/>
      <c r="B763" s="387"/>
      <c r="C763" s="387"/>
      <c r="D763" s="387"/>
      <c r="E763" s="387"/>
      <c r="F763" s="387"/>
      <c r="G763" s="387"/>
      <c r="H763" s="386"/>
      <c r="I763" s="387"/>
      <c r="J763" s="387"/>
      <c r="K763" s="387"/>
    </row>
    <row r="764" spans="1:11" x14ac:dyDescent="0.2">
      <c r="A764" s="387"/>
      <c r="B764" s="387"/>
      <c r="C764" s="387"/>
      <c r="D764" s="387"/>
      <c r="E764" s="387"/>
      <c r="F764" s="387"/>
      <c r="G764" s="387"/>
      <c r="H764" s="386"/>
      <c r="I764" s="387"/>
      <c r="J764" s="387"/>
      <c r="K764" s="387"/>
    </row>
    <row r="765" spans="1:11" x14ac:dyDescent="0.2">
      <c r="A765" s="387"/>
      <c r="B765" s="387"/>
      <c r="C765" s="387"/>
      <c r="D765" s="387"/>
      <c r="E765" s="387"/>
      <c r="F765" s="387"/>
      <c r="G765" s="387"/>
      <c r="H765" s="386"/>
      <c r="I765" s="387"/>
      <c r="J765" s="387"/>
      <c r="K765" s="387"/>
    </row>
    <row r="766" spans="1:11" x14ac:dyDescent="0.2">
      <c r="A766" s="387"/>
      <c r="B766" s="387"/>
      <c r="C766" s="387"/>
      <c r="D766" s="387"/>
      <c r="E766" s="387"/>
      <c r="F766" s="387"/>
      <c r="G766" s="387"/>
      <c r="H766" s="386"/>
      <c r="I766" s="387"/>
      <c r="J766" s="387"/>
      <c r="K766" s="387"/>
    </row>
    <row r="767" spans="1:11" x14ac:dyDescent="0.2">
      <c r="A767" s="387"/>
      <c r="B767" s="387"/>
      <c r="C767" s="387"/>
      <c r="D767" s="387"/>
      <c r="E767" s="387"/>
      <c r="F767" s="387"/>
      <c r="G767" s="387"/>
      <c r="H767" s="386"/>
      <c r="I767" s="387"/>
      <c r="J767" s="387"/>
      <c r="K767" s="387"/>
    </row>
    <row r="768" spans="1:11" x14ac:dyDescent="0.2">
      <c r="A768" s="387"/>
      <c r="B768" s="387"/>
      <c r="C768" s="387"/>
      <c r="D768" s="387"/>
      <c r="E768" s="387"/>
      <c r="F768" s="387"/>
      <c r="G768" s="387"/>
      <c r="H768" s="386"/>
      <c r="I768" s="387"/>
      <c r="J768" s="387"/>
      <c r="K768" s="387"/>
    </row>
    <row r="769" spans="1:11" x14ac:dyDescent="0.2">
      <c r="A769" s="387"/>
      <c r="B769" s="387"/>
      <c r="C769" s="387"/>
      <c r="D769" s="387"/>
      <c r="E769" s="387"/>
      <c r="F769" s="387"/>
      <c r="G769" s="387"/>
      <c r="H769" s="386"/>
      <c r="I769" s="387"/>
      <c r="J769" s="387"/>
      <c r="K769" s="387"/>
    </row>
    <row r="770" spans="1:11" x14ac:dyDescent="0.2">
      <c r="A770" s="387"/>
      <c r="B770" s="387"/>
      <c r="C770" s="387"/>
      <c r="D770" s="387"/>
      <c r="E770" s="387"/>
      <c r="F770" s="387"/>
      <c r="G770" s="387"/>
      <c r="H770" s="386"/>
      <c r="I770" s="387"/>
      <c r="J770" s="387"/>
      <c r="K770" s="387"/>
    </row>
    <row r="771" spans="1:11" x14ac:dyDescent="0.2">
      <c r="A771" s="387"/>
      <c r="B771" s="387"/>
      <c r="C771" s="387"/>
      <c r="D771" s="387"/>
      <c r="E771" s="387"/>
      <c r="F771" s="387"/>
      <c r="G771" s="387"/>
      <c r="H771" s="386"/>
      <c r="I771" s="387"/>
      <c r="J771" s="387"/>
      <c r="K771" s="387"/>
    </row>
    <row r="772" spans="1:11" x14ac:dyDescent="0.2">
      <c r="A772" s="387"/>
      <c r="B772" s="387"/>
      <c r="C772" s="387"/>
      <c r="D772" s="387"/>
      <c r="E772" s="387"/>
      <c r="F772" s="387"/>
      <c r="G772" s="387"/>
      <c r="H772" s="386"/>
      <c r="I772" s="387"/>
      <c r="J772" s="387"/>
      <c r="K772" s="387"/>
    </row>
    <row r="773" spans="1:11" x14ac:dyDescent="0.2">
      <c r="A773" s="387"/>
      <c r="B773" s="387"/>
      <c r="C773" s="387"/>
      <c r="D773" s="387"/>
      <c r="E773" s="387"/>
      <c r="F773" s="387"/>
      <c r="G773" s="387"/>
      <c r="H773" s="386"/>
      <c r="I773" s="387"/>
      <c r="J773" s="387"/>
      <c r="K773" s="387"/>
    </row>
    <row r="774" spans="1:11" x14ac:dyDescent="0.2">
      <c r="A774" s="387"/>
      <c r="B774" s="387"/>
      <c r="C774" s="387"/>
      <c r="D774" s="387"/>
      <c r="E774" s="387"/>
      <c r="F774" s="387"/>
      <c r="G774" s="387"/>
      <c r="H774" s="386"/>
      <c r="I774" s="387"/>
      <c r="J774" s="387"/>
      <c r="K774" s="387"/>
    </row>
    <row r="775" spans="1:11" x14ac:dyDescent="0.2">
      <c r="A775" s="387"/>
      <c r="B775" s="387"/>
      <c r="C775" s="387"/>
      <c r="D775" s="387"/>
      <c r="E775" s="387"/>
      <c r="F775" s="387"/>
      <c r="G775" s="387"/>
      <c r="H775" s="386"/>
      <c r="I775" s="387"/>
      <c r="J775" s="387"/>
      <c r="K775" s="387"/>
    </row>
    <row r="776" spans="1:11" x14ac:dyDescent="0.2">
      <c r="A776" s="387"/>
      <c r="B776" s="387"/>
      <c r="C776" s="387"/>
      <c r="D776" s="387"/>
      <c r="E776" s="387"/>
      <c r="F776" s="387"/>
      <c r="G776" s="387"/>
      <c r="H776" s="386"/>
      <c r="I776" s="387"/>
      <c r="J776" s="387"/>
      <c r="K776" s="387"/>
    </row>
    <row r="777" spans="1:11" x14ac:dyDescent="0.2">
      <c r="A777" s="387"/>
      <c r="B777" s="387"/>
      <c r="C777" s="387"/>
      <c r="D777" s="387"/>
      <c r="E777" s="387"/>
      <c r="F777" s="387"/>
      <c r="G777" s="387"/>
      <c r="H777" s="386"/>
      <c r="I777" s="387"/>
      <c r="J777" s="387"/>
      <c r="K777" s="387"/>
    </row>
    <row r="778" spans="1:11" x14ac:dyDescent="0.2">
      <c r="A778" s="387"/>
      <c r="B778" s="387"/>
      <c r="C778" s="387"/>
      <c r="D778" s="387"/>
      <c r="E778" s="387"/>
      <c r="F778" s="387"/>
      <c r="G778" s="387"/>
      <c r="H778" s="386"/>
      <c r="I778" s="387"/>
      <c r="J778" s="387"/>
      <c r="K778" s="387"/>
    </row>
    <row r="779" spans="1:11" x14ac:dyDescent="0.2">
      <c r="A779" s="387"/>
      <c r="B779" s="387"/>
      <c r="C779" s="387"/>
      <c r="D779" s="387"/>
      <c r="E779" s="387"/>
      <c r="F779" s="387"/>
      <c r="G779" s="387"/>
      <c r="H779" s="386"/>
      <c r="I779" s="387"/>
      <c r="J779" s="387"/>
      <c r="K779" s="387"/>
    </row>
    <row r="780" spans="1:11" x14ac:dyDescent="0.2">
      <c r="A780" s="387"/>
      <c r="B780" s="387"/>
      <c r="C780" s="387"/>
      <c r="D780" s="387"/>
      <c r="E780" s="387"/>
      <c r="F780" s="387"/>
      <c r="G780" s="387"/>
      <c r="H780" s="386"/>
      <c r="I780" s="387"/>
      <c r="J780" s="387"/>
      <c r="K780" s="387"/>
    </row>
    <row r="781" spans="1:11" x14ac:dyDescent="0.2">
      <c r="A781" s="387"/>
      <c r="B781" s="387"/>
      <c r="C781" s="387"/>
      <c r="D781" s="387"/>
      <c r="E781" s="387"/>
      <c r="F781" s="387"/>
      <c r="G781" s="387"/>
      <c r="H781" s="386"/>
      <c r="I781" s="387"/>
      <c r="J781" s="387"/>
      <c r="K781" s="387"/>
    </row>
    <row r="782" spans="1:11" x14ac:dyDescent="0.2">
      <c r="A782" s="387"/>
      <c r="B782" s="387"/>
      <c r="C782" s="387"/>
      <c r="D782" s="387"/>
      <c r="E782" s="387"/>
      <c r="F782" s="387"/>
      <c r="G782" s="387"/>
      <c r="H782" s="386"/>
      <c r="I782" s="387"/>
      <c r="J782" s="387"/>
      <c r="K782" s="387"/>
    </row>
    <row r="783" spans="1:11" x14ac:dyDescent="0.2">
      <c r="A783" s="387"/>
      <c r="B783" s="387"/>
      <c r="C783" s="387"/>
      <c r="D783" s="387"/>
      <c r="E783" s="387"/>
      <c r="F783" s="387"/>
      <c r="G783" s="387"/>
      <c r="H783" s="386"/>
      <c r="I783" s="387"/>
      <c r="J783" s="387"/>
      <c r="K783" s="387"/>
    </row>
    <row r="784" spans="1:11" x14ac:dyDescent="0.2">
      <c r="A784" s="387"/>
      <c r="B784" s="387"/>
      <c r="C784" s="387"/>
      <c r="D784" s="387"/>
      <c r="E784" s="387"/>
      <c r="F784" s="387"/>
      <c r="G784" s="387"/>
      <c r="H784" s="386"/>
      <c r="I784" s="387"/>
      <c r="J784" s="387"/>
      <c r="K784" s="387"/>
    </row>
    <row r="785" spans="1:11" x14ac:dyDescent="0.2">
      <c r="A785" s="387"/>
      <c r="B785" s="387"/>
      <c r="C785" s="387"/>
      <c r="D785" s="387"/>
      <c r="E785" s="387"/>
      <c r="F785" s="387"/>
      <c r="G785" s="387"/>
      <c r="H785" s="386"/>
      <c r="I785" s="387"/>
      <c r="J785" s="387"/>
      <c r="K785" s="387"/>
    </row>
    <row r="786" spans="1:11" x14ac:dyDescent="0.2">
      <c r="A786" s="387"/>
      <c r="B786" s="387"/>
      <c r="C786" s="387"/>
      <c r="D786" s="387"/>
      <c r="E786" s="387"/>
      <c r="F786" s="387"/>
      <c r="G786" s="387"/>
      <c r="H786" s="386"/>
      <c r="I786" s="387"/>
      <c r="J786" s="387"/>
      <c r="K786" s="387"/>
    </row>
    <row r="787" spans="1:11" x14ac:dyDescent="0.2">
      <c r="A787" s="387"/>
      <c r="B787" s="387"/>
      <c r="C787" s="387"/>
      <c r="D787" s="387"/>
      <c r="E787" s="387"/>
      <c r="F787" s="387"/>
      <c r="G787" s="387"/>
      <c r="H787" s="386"/>
      <c r="I787" s="387"/>
      <c r="J787" s="387"/>
      <c r="K787" s="387"/>
    </row>
    <row r="788" spans="1:11" x14ac:dyDescent="0.2">
      <c r="A788" s="387"/>
      <c r="B788" s="387"/>
      <c r="C788" s="387"/>
      <c r="D788" s="387"/>
      <c r="E788" s="387"/>
      <c r="F788" s="387"/>
      <c r="G788" s="387"/>
      <c r="H788" s="386"/>
      <c r="I788" s="387"/>
      <c r="J788" s="387"/>
      <c r="K788" s="387"/>
    </row>
    <row r="789" spans="1:11" x14ac:dyDescent="0.2">
      <c r="A789" s="387"/>
      <c r="B789" s="387"/>
      <c r="C789" s="387"/>
      <c r="D789" s="387"/>
      <c r="E789" s="387"/>
      <c r="F789" s="387"/>
      <c r="G789" s="387"/>
      <c r="H789" s="386"/>
      <c r="I789" s="387"/>
      <c r="J789" s="387"/>
      <c r="K789" s="387"/>
    </row>
    <row r="790" spans="1:11" x14ac:dyDescent="0.2">
      <c r="A790" s="387"/>
      <c r="B790" s="387"/>
      <c r="C790" s="387"/>
      <c r="D790" s="387"/>
      <c r="E790" s="387"/>
      <c r="F790" s="387"/>
      <c r="G790" s="387"/>
      <c r="H790" s="386"/>
      <c r="I790" s="387"/>
      <c r="J790" s="387"/>
      <c r="K790" s="387"/>
    </row>
    <row r="791" spans="1:11" x14ac:dyDescent="0.2">
      <c r="A791" s="387"/>
      <c r="B791" s="387"/>
      <c r="C791" s="387"/>
      <c r="D791" s="387"/>
      <c r="E791" s="387"/>
      <c r="F791" s="387"/>
      <c r="G791" s="387"/>
      <c r="H791" s="386"/>
      <c r="I791" s="387"/>
      <c r="J791" s="387"/>
      <c r="K791" s="387"/>
    </row>
    <row r="792" spans="1:11" x14ac:dyDescent="0.2">
      <c r="A792" s="387"/>
      <c r="B792" s="387"/>
      <c r="C792" s="387"/>
      <c r="D792" s="387"/>
      <c r="E792" s="387"/>
      <c r="F792" s="387"/>
      <c r="G792" s="387"/>
      <c r="H792" s="386"/>
      <c r="I792" s="387"/>
      <c r="J792" s="387"/>
      <c r="K792" s="387"/>
    </row>
    <row r="793" spans="1:11" x14ac:dyDescent="0.2">
      <c r="A793" s="387"/>
      <c r="B793" s="387"/>
      <c r="C793" s="387"/>
      <c r="D793" s="387"/>
      <c r="E793" s="387"/>
      <c r="F793" s="387"/>
      <c r="G793" s="387"/>
      <c r="H793" s="386"/>
      <c r="I793" s="387"/>
      <c r="J793" s="387"/>
      <c r="K793" s="387"/>
    </row>
    <row r="794" spans="1:11" x14ac:dyDescent="0.2">
      <c r="A794" s="387"/>
      <c r="B794" s="387"/>
      <c r="C794" s="387"/>
      <c r="D794" s="387"/>
      <c r="E794" s="387"/>
      <c r="F794" s="387"/>
      <c r="G794" s="387"/>
      <c r="H794" s="386"/>
      <c r="I794" s="387"/>
      <c r="J794" s="387"/>
      <c r="K794" s="387"/>
    </row>
    <row r="795" spans="1:11" x14ac:dyDescent="0.2">
      <c r="A795" s="387"/>
      <c r="B795" s="387"/>
      <c r="C795" s="387"/>
      <c r="D795" s="387"/>
      <c r="E795" s="387"/>
      <c r="F795" s="387"/>
      <c r="G795" s="387"/>
      <c r="H795" s="386"/>
      <c r="I795" s="387"/>
      <c r="J795" s="387"/>
      <c r="K795" s="387"/>
    </row>
    <row r="796" spans="1:11" x14ac:dyDescent="0.2">
      <c r="A796" s="387"/>
      <c r="B796" s="387"/>
      <c r="C796" s="387"/>
      <c r="D796" s="387"/>
      <c r="E796" s="387"/>
      <c r="F796" s="387"/>
      <c r="G796" s="387"/>
      <c r="H796" s="386"/>
      <c r="I796" s="387"/>
      <c r="J796" s="387"/>
      <c r="K796" s="387"/>
    </row>
    <row r="797" spans="1:11" x14ac:dyDescent="0.2">
      <c r="A797" s="387"/>
      <c r="B797" s="387"/>
      <c r="C797" s="387"/>
      <c r="D797" s="387"/>
      <c r="E797" s="387"/>
      <c r="F797" s="387"/>
      <c r="G797" s="387"/>
      <c r="H797" s="386"/>
      <c r="I797" s="387"/>
      <c r="J797" s="387"/>
      <c r="K797" s="387"/>
    </row>
    <row r="798" spans="1:11" x14ac:dyDescent="0.2">
      <c r="A798" s="387"/>
      <c r="B798" s="387"/>
      <c r="C798" s="387"/>
      <c r="D798" s="387"/>
      <c r="E798" s="387"/>
      <c r="F798" s="387"/>
      <c r="G798" s="387"/>
      <c r="H798" s="386"/>
      <c r="I798" s="387"/>
      <c r="J798" s="387"/>
      <c r="K798" s="387"/>
    </row>
    <row r="799" spans="1:11" x14ac:dyDescent="0.2">
      <c r="A799" s="387"/>
      <c r="B799" s="387"/>
      <c r="C799" s="387"/>
      <c r="D799" s="387"/>
      <c r="E799" s="387"/>
      <c r="F799" s="387"/>
      <c r="G799" s="387"/>
      <c r="H799" s="386"/>
      <c r="I799" s="387"/>
      <c r="J799" s="387"/>
      <c r="K799" s="387"/>
    </row>
    <row r="800" spans="1:11" x14ac:dyDescent="0.2">
      <c r="A800" s="387"/>
      <c r="B800" s="387"/>
      <c r="C800" s="387"/>
      <c r="D800" s="387"/>
      <c r="E800" s="387"/>
      <c r="F800" s="387"/>
      <c r="G800" s="387"/>
      <c r="H800" s="386"/>
      <c r="I800" s="387"/>
      <c r="J800" s="387"/>
      <c r="K800" s="387"/>
    </row>
    <row r="801" spans="1:11" x14ac:dyDescent="0.2">
      <c r="A801" s="387"/>
      <c r="B801" s="387"/>
      <c r="C801" s="387"/>
      <c r="D801" s="387"/>
      <c r="E801" s="387"/>
      <c r="F801" s="387"/>
      <c r="G801" s="387"/>
      <c r="H801" s="386"/>
      <c r="I801" s="387"/>
      <c r="J801" s="387"/>
      <c r="K801" s="387"/>
    </row>
    <row r="802" spans="1:11" x14ac:dyDescent="0.2">
      <c r="A802" s="387"/>
      <c r="B802" s="387"/>
      <c r="C802" s="387"/>
      <c r="D802" s="387"/>
      <c r="E802" s="387"/>
      <c r="F802" s="387"/>
      <c r="G802" s="387"/>
      <c r="H802" s="386"/>
      <c r="I802" s="387"/>
      <c r="J802" s="387"/>
      <c r="K802" s="387"/>
    </row>
    <row r="803" spans="1:11" x14ac:dyDescent="0.2">
      <c r="A803" s="387"/>
      <c r="B803" s="387"/>
      <c r="C803" s="387"/>
      <c r="D803" s="387"/>
      <c r="E803" s="387"/>
      <c r="F803" s="387"/>
      <c r="G803" s="387"/>
      <c r="H803" s="386"/>
      <c r="I803" s="387"/>
      <c r="J803" s="387"/>
      <c r="K803" s="387"/>
    </row>
    <row r="804" spans="1:11" x14ac:dyDescent="0.2">
      <c r="A804" s="387"/>
      <c r="B804" s="387"/>
      <c r="C804" s="387"/>
      <c r="D804" s="387"/>
      <c r="E804" s="387"/>
      <c r="F804" s="387"/>
      <c r="G804" s="387"/>
      <c r="H804" s="386"/>
      <c r="I804" s="387"/>
      <c r="J804" s="387"/>
      <c r="K804" s="387"/>
    </row>
    <row r="805" spans="1:11" x14ac:dyDescent="0.2">
      <c r="A805" s="387"/>
      <c r="B805" s="387"/>
      <c r="C805" s="387"/>
      <c r="D805" s="387"/>
      <c r="E805" s="387"/>
      <c r="F805" s="387"/>
      <c r="G805" s="387"/>
      <c r="H805" s="386"/>
      <c r="I805" s="387"/>
      <c r="J805" s="387"/>
      <c r="K805" s="387"/>
    </row>
    <row r="806" spans="1:11" x14ac:dyDescent="0.2">
      <c r="A806" s="387"/>
      <c r="B806" s="387"/>
      <c r="C806" s="387"/>
      <c r="D806" s="387"/>
      <c r="E806" s="387"/>
      <c r="F806" s="387"/>
      <c r="G806" s="387"/>
      <c r="H806" s="386"/>
      <c r="I806" s="387"/>
      <c r="J806" s="387"/>
      <c r="K806" s="387"/>
    </row>
    <row r="807" spans="1:11" x14ac:dyDescent="0.2">
      <c r="A807" s="387"/>
      <c r="B807" s="387"/>
      <c r="C807" s="387"/>
      <c r="D807" s="387"/>
      <c r="E807" s="387"/>
      <c r="F807" s="387"/>
      <c r="G807" s="387"/>
      <c r="H807" s="386"/>
      <c r="I807" s="387"/>
      <c r="J807" s="387"/>
      <c r="K807" s="387"/>
    </row>
    <row r="808" spans="1:11" x14ac:dyDescent="0.2">
      <c r="A808" s="387"/>
      <c r="B808" s="387"/>
      <c r="C808" s="387"/>
      <c r="D808" s="387"/>
      <c r="E808" s="387"/>
      <c r="F808" s="387"/>
      <c r="G808" s="387"/>
      <c r="H808" s="386"/>
      <c r="I808" s="387"/>
      <c r="J808" s="387"/>
      <c r="K808" s="387"/>
    </row>
    <row r="809" spans="1:11" x14ac:dyDescent="0.2">
      <c r="A809" s="387"/>
      <c r="B809" s="387"/>
      <c r="C809" s="387"/>
      <c r="D809" s="387"/>
      <c r="E809" s="387"/>
      <c r="F809" s="387"/>
      <c r="G809" s="387"/>
      <c r="H809" s="386"/>
      <c r="I809" s="387"/>
      <c r="J809" s="387"/>
      <c r="K809" s="387"/>
    </row>
    <row r="810" spans="1:11" x14ac:dyDescent="0.2">
      <c r="A810" s="387"/>
      <c r="B810" s="387"/>
      <c r="C810" s="387"/>
      <c r="D810" s="387"/>
      <c r="E810" s="387"/>
      <c r="F810" s="387"/>
      <c r="G810" s="387"/>
      <c r="H810" s="386"/>
      <c r="I810" s="387"/>
      <c r="J810" s="387"/>
      <c r="K810" s="387"/>
    </row>
    <row r="811" spans="1:11" x14ac:dyDescent="0.2">
      <c r="A811" s="387"/>
      <c r="B811" s="387"/>
      <c r="C811" s="387"/>
      <c r="D811" s="387"/>
      <c r="E811" s="387"/>
      <c r="F811" s="387"/>
      <c r="G811" s="387"/>
      <c r="H811" s="386"/>
      <c r="I811" s="387"/>
      <c r="J811" s="387"/>
      <c r="K811" s="387"/>
    </row>
    <row r="812" spans="1:11" x14ac:dyDescent="0.2">
      <c r="A812" s="387"/>
      <c r="B812" s="387"/>
      <c r="C812" s="387"/>
      <c r="D812" s="387"/>
      <c r="E812" s="387"/>
      <c r="F812" s="387"/>
      <c r="G812" s="387"/>
      <c r="H812" s="386"/>
      <c r="I812" s="387"/>
      <c r="J812" s="387"/>
      <c r="K812" s="387"/>
    </row>
    <row r="813" spans="1:11" x14ac:dyDescent="0.2">
      <c r="A813" s="387"/>
      <c r="B813" s="387"/>
      <c r="C813" s="387"/>
      <c r="D813" s="387"/>
      <c r="E813" s="387"/>
      <c r="F813" s="387"/>
      <c r="G813" s="387"/>
      <c r="H813" s="386"/>
      <c r="I813" s="387"/>
      <c r="J813" s="387"/>
      <c r="K813" s="387"/>
    </row>
    <row r="814" spans="1:11" x14ac:dyDescent="0.2">
      <c r="A814" s="387"/>
      <c r="B814" s="387"/>
      <c r="C814" s="387"/>
      <c r="D814" s="387"/>
      <c r="E814" s="387"/>
      <c r="F814" s="387"/>
      <c r="G814" s="387"/>
      <c r="H814" s="386"/>
      <c r="I814" s="387"/>
      <c r="J814" s="387"/>
      <c r="K814" s="387"/>
    </row>
    <row r="815" spans="1:11" x14ac:dyDescent="0.2">
      <c r="A815" s="387"/>
      <c r="B815" s="387"/>
      <c r="C815" s="387"/>
      <c r="D815" s="387"/>
      <c r="E815" s="387"/>
      <c r="F815" s="387"/>
      <c r="G815" s="387"/>
      <c r="H815" s="386"/>
      <c r="I815" s="387"/>
      <c r="J815" s="387"/>
      <c r="K815" s="387"/>
    </row>
    <row r="816" spans="1:11" x14ac:dyDescent="0.2">
      <c r="A816" s="387"/>
      <c r="B816" s="387"/>
      <c r="C816" s="387"/>
      <c r="D816" s="387"/>
      <c r="E816" s="387"/>
      <c r="F816" s="387"/>
      <c r="G816" s="387"/>
      <c r="H816" s="386"/>
      <c r="I816" s="387"/>
      <c r="J816" s="387"/>
      <c r="K816" s="387"/>
    </row>
    <row r="817" spans="1:11" x14ac:dyDescent="0.2">
      <c r="A817" s="387"/>
      <c r="B817" s="387"/>
      <c r="C817" s="387"/>
      <c r="D817" s="387"/>
      <c r="E817" s="387"/>
      <c r="F817" s="387"/>
      <c r="G817" s="387"/>
      <c r="H817" s="386"/>
      <c r="I817" s="387"/>
      <c r="J817" s="387"/>
      <c r="K817" s="387"/>
    </row>
    <row r="818" spans="1:11" x14ac:dyDescent="0.2">
      <c r="A818" s="387"/>
      <c r="B818" s="387"/>
      <c r="C818" s="387"/>
      <c r="D818" s="387"/>
      <c r="E818" s="387"/>
      <c r="F818" s="387"/>
      <c r="G818" s="387"/>
      <c r="H818" s="386"/>
      <c r="I818" s="387"/>
      <c r="J818" s="387"/>
      <c r="K818" s="387"/>
    </row>
    <row r="819" spans="1:11" x14ac:dyDescent="0.2">
      <c r="A819" s="387"/>
      <c r="B819" s="387"/>
      <c r="C819" s="387"/>
      <c r="D819" s="387"/>
      <c r="E819" s="387"/>
      <c r="F819" s="387"/>
      <c r="G819" s="387"/>
      <c r="H819" s="386"/>
      <c r="I819" s="387"/>
      <c r="J819" s="387"/>
      <c r="K819" s="387"/>
    </row>
    <row r="820" spans="1:11" x14ac:dyDescent="0.2">
      <c r="A820" s="387"/>
      <c r="B820" s="387"/>
      <c r="C820" s="387"/>
      <c r="D820" s="387"/>
      <c r="E820" s="387"/>
      <c r="F820" s="387"/>
      <c r="G820" s="387"/>
      <c r="H820" s="386"/>
      <c r="I820" s="387"/>
      <c r="J820" s="387"/>
      <c r="K820" s="387"/>
    </row>
    <row r="821" spans="1:11" x14ac:dyDescent="0.2">
      <c r="A821" s="387"/>
      <c r="B821" s="387"/>
      <c r="C821" s="387"/>
      <c r="D821" s="387"/>
      <c r="E821" s="387"/>
      <c r="F821" s="387"/>
      <c r="G821" s="387"/>
      <c r="H821" s="386"/>
      <c r="I821" s="387"/>
      <c r="J821" s="387"/>
      <c r="K821" s="387"/>
    </row>
    <row r="822" spans="1:11" x14ac:dyDescent="0.2">
      <c r="A822" s="387"/>
      <c r="B822" s="387"/>
      <c r="C822" s="387"/>
      <c r="D822" s="387"/>
      <c r="E822" s="387"/>
      <c r="F822" s="387"/>
      <c r="G822" s="387"/>
      <c r="H822" s="386"/>
      <c r="I822" s="387"/>
      <c r="J822" s="387"/>
      <c r="K822" s="387"/>
    </row>
    <row r="823" spans="1:11" x14ac:dyDescent="0.2">
      <c r="A823" s="387"/>
      <c r="B823" s="387"/>
      <c r="C823" s="387"/>
      <c r="D823" s="387"/>
      <c r="E823" s="387"/>
      <c r="F823" s="387"/>
      <c r="G823" s="387"/>
      <c r="H823" s="386"/>
      <c r="I823" s="387"/>
      <c r="J823" s="387"/>
      <c r="K823" s="387"/>
    </row>
    <row r="824" spans="1:11" x14ac:dyDescent="0.2">
      <c r="A824" s="387"/>
      <c r="B824" s="387"/>
      <c r="C824" s="387"/>
      <c r="D824" s="387"/>
      <c r="E824" s="387"/>
      <c r="F824" s="387"/>
      <c r="G824" s="387"/>
      <c r="H824" s="386"/>
      <c r="I824" s="387"/>
      <c r="J824" s="387"/>
      <c r="K824" s="387"/>
    </row>
    <row r="825" spans="1:11" x14ac:dyDescent="0.2">
      <c r="A825" s="387"/>
      <c r="B825" s="387"/>
      <c r="C825" s="387"/>
      <c r="D825" s="387"/>
      <c r="E825" s="387"/>
      <c r="F825" s="387"/>
      <c r="G825" s="387"/>
      <c r="H825" s="386"/>
      <c r="I825" s="387"/>
      <c r="J825" s="387"/>
      <c r="K825" s="387"/>
    </row>
    <row r="826" spans="1:11" x14ac:dyDescent="0.2">
      <c r="A826" s="387"/>
      <c r="B826" s="387"/>
      <c r="C826" s="387"/>
      <c r="D826" s="387"/>
      <c r="E826" s="387"/>
      <c r="F826" s="387"/>
      <c r="G826" s="387"/>
      <c r="H826" s="386"/>
      <c r="I826" s="387"/>
      <c r="J826" s="387"/>
      <c r="K826" s="387"/>
    </row>
    <row r="827" spans="1:11" x14ac:dyDescent="0.2">
      <c r="A827" s="387"/>
      <c r="B827" s="387"/>
      <c r="C827" s="387"/>
      <c r="D827" s="387"/>
      <c r="E827" s="387"/>
      <c r="F827" s="387"/>
      <c r="G827" s="387"/>
      <c r="H827" s="386"/>
      <c r="I827" s="387"/>
      <c r="J827" s="387"/>
      <c r="K827" s="387"/>
    </row>
    <row r="828" spans="1:11" x14ac:dyDescent="0.2">
      <c r="A828" s="387"/>
      <c r="B828" s="387"/>
      <c r="C828" s="387"/>
      <c r="D828" s="387"/>
      <c r="E828" s="387"/>
      <c r="F828" s="387"/>
      <c r="G828" s="387"/>
      <c r="H828" s="386"/>
      <c r="I828" s="387"/>
      <c r="J828" s="387"/>
      <c r="K828" s="387"/>
    </row>
    <row r="829" spans="1:11" x14ac:dyDescent="0.2">
      <c r="A829" s="387"/>
      <c r="B829" s="387"/>
      <c r="C829" s="387"/>
      <c r="D829" s="387"/>
      <c r="E829" s="387"/>
      <c r="F829" s="387"/>
      <c r="G829" s="387"/>
      <c r="H829" s="386"/>
      <c r="I829" s="387"/>
      <c r="J829" s="387"/>
      <c r="K829" s="387"/>
    </row>
    <row r="830" spans="1:11" x14ac:dyDescent="0.2">
      <c r="A830" s="387"/>
      <c r="B830" s="387"/>
      <c r="C830" s="387"/>
      <c r="D830" s="387"/>
      <c r="E830" s="387"/>
      <c r="F830" s="387"/>
      <c r="G830" s="387"/>
      <c r="H830" s="386"/>
      <c r="I830" s="387"/>
      <c r="J830" s="387"/>
      <c r="K830" s="387"/>
    </row>
    <row r="831" spans="1:11" x14ac:dyDescent="0.2">
      <c r="A831" s="387"/>
      <c r="B831" s="387"/>
      <c r="C831" s="387"/>
      <c r="D831" s="387"/>
      <c r="E831" s="387"/>
      <c r="F831" s="387"/>
      <c r="G831" s="387"/>
      <c r="H831" s="386"/>
      <c r="I831" s="387"/>
      <c r="J831" s="387"/>
      <c r="K831" s="387"/>
    </row>
    <row r="832" spans="1:11" x14ac:dyDescent="0.2">
      <c r="A832" s="387"/>
      <c r="B832" s="387"/>
      <c r="C832" s="387"/>
      <c r="D832" s="387"/>
      <c r="E832" s="387"/>
      <c r="F832" s="387"/>
      <c r="G832" s="387"/>
      <c r="H832" s="386"/>
      <c r="I832" s="387"/>
      <c r="J832" s="387"/>
      <c r="K832" s="387"/>
    </row>
    <row r="833" spans="1:11" x14ac:dyDescent="0.2">
      <c r="A833" s="387"/>
      <c r="B833" s="387"/>
      <c r="C833" s="387"/>
      <c r="D833" s="387"/>
      <c r="E833" s="387"/>
      <c r="F833" s="387"/>
      <c r="G833" s="387"/>
      <c r="H833" s="386"/>
      <c r="I833" s="387"/>
      <c r="J833" s="387"/>
      <c r="K833" s="387"/>
    </row>
    <row r="834" spans="1:11" x14ac:dyDescent="0.2">
      <c r="A834" s="387"/>
      <c r="B834" s="387"/>
      <c r="C834" s="387"/>
      <c r="D834" s="387"/>
      <c r="E834" s="387"/>
      <c r="F834" s="387"/>
      <c r="G834" s="387"/>
      <c r="H834" s="386"/>
      <c r="I834" s="387"/>
      <c r="J834" s="387"/>
      <c r="K834" s="387"/>
    </row>
    <row r="835" spans="1:11" x14ac:dyDescent="0.2">
      <c r="A835" s="387"/>
      <c r="B835" s="387"/>
      <c r="C835" s="387"/>
      <c r="D835" s="387"/>
      <c r="E835" s="387"/>
      <c r="F835" s="387"/>
      <c r="G835" s="387"/>
      <c r="H835" s="386"/>
      <c r="I835" s="387"/>
      <c r="J835" s="387"/>
      <c r="K835" s="387"/>
    </row>
    <row r="836" spans="1:11" x14ac:dyDescent="0.2">
      <c r="A836" s="387"/>
      <c r="B836" s="387"/>
      <c r="C836" s="387"/>
      <c r="D836" s="387"/>
      <c r="E836" s="387"/>
      <c r="F836" s="387"/>
      <c r="G836" s="387"/>
      <c r="H836" s="386"/>
      <c r="I836" s="387"/>
      <c r="J836" s="387"/>
      <c r="K836" s="387"/>
    </row>
    <row r="837" spans="1:11" x14ac:dyDescent="0.2">
      <c r="A837" s="387"/>
      <c r="B837" s="387"/>
      <c r="C837" s="387"/>
      <c r="D837" s="387"/>
      <c r="E837" s="387"/>
      <c r="F837" s="387"/>
      <c r="G837" s="387"/>
      <c r="H837" s="386"/>
      <c r="I837" s="387"/>
      <c r="J837" s="387"/>
      <c r="K837" s="387"/>
    </row>
    <row r="838" spans="1:11" x14ac:dyDescent="0.2">
      <c r="A838" s="387"/>
      <c r="B838" s="387"/>
      <c r="C838" s="387"/>
      <c r="D838" s="387"/>
      <c r="E838" s="387"/>
      <c r="F838" s="387"/>
      <c r="G838" s="387"/>
      <c r="H838" s="386"/>
      <c r="I838" s="387"/>
      <c r="J838" s="387"/>
      <c r="K838" s="387"/>
    </row>
    <row r="839" spans="1:11" x14ac:dyDescent="0.2">
      <c r="A839" s="387"/>
      <c r="B839" s="387"/>
      <c r="C839" s="387"/>
      <c r="D839" s="387"/>
      <c r="E839" s="387"/>
      <c r="F839" s="387"/>
      <c r="G839" s="387"/>
      <c r="H839" s="386"/>
      <c r="I839" s="387"/>
      <c r="J839" s="387"/>
      <c r="K839" s="387"/>
    </row>
    <row r="840" spans="1:11" x14ac:dyDescent="0.2">
      <c r="A840" s="387"/>
      <c r="B840" s="387"/>
      <c r="C840" s="387"/>
      <c r="D840" s="387"/>
      <c r="E840" s="387"/>
      <c r="F840" s="387"/>
      <c r="G840" s="387"/>
      <c r="H840" s="386"/>
      <c r="I840" s="387"/>
      <c r="J840" s="387"/>
      <c r="K840" s="387"/>
    </row>
    <row r="841" spans="1:11" x14ac:dyDescent="0.2">
      <c r="A841" s="387"/>
      <c r="B841" s="387"/>
      <c r="C841" s="387"/>
      <c r="D841" s="387"/>
      <c r="E841" s="387"/>
      <c r="F841" s="387"/>
      <c r="G841" s="387"/>
      <c r="H841" s="386"/>
      <c r="I841" s="387"/>
      <c r="J841" s="387"/>
      <c r="K841" s="387"/>
    </row>
    <row r="842" spans="1:11" x14ac:dyDescent="0.2">
      <c r="A842" s="387"/>
      <c r="B842" s="387"/>
      <c r="C842" s="387"/>
      <c r="D842" s="387"/>
      <c r="E842" s="387"/>
      <c r="F842" s="387"/>
      <c r="G842" s="387"/>
      <c r="H842" s="386"/>
      <c r="I842" s="387"/>
      <c r="J842" s="387"/>
      <c r="K842" s="387"/>
    </row>
    <row r="843" spans="1:11" x14ac:dyDescent="0.2">
      <c r="A843" s="387"/>
      <c r="B843" s="387"/>
      <c r="C843" s="387"/>
      <c r="D843" s="387"/>
      <c r="E843" s="387"/>
      <c r="F843" s="387"/>
      <c r="G843" s="387"/>
      <c r="H843" s="386"/>
      <c r="I843" s="387"/>
      <c r="J843" s="387"/>
      <c r="K843" s="387"/>
    </row>
    <row r="844" spans="1:11" x14ac:dyDescent="0.2">
      <c r="A844" s="387"/>
      <c r="B844" s="387"/>
      <c r="C844" s="387"/>
      <c r="D844" s="387"/>
      <c r="E844" s="387"/>
      <c r="F844" s="387"/>
      <c r="G844" s="387"/>
      <c r="H844" s="386"/>
      <c r="I844" s="387"/>
      <c r="J844" s="387"/>
      <c r="K844" s="387"/>
    </row>
    <row r="845" spans="1:11" x14ac:dyDescent="0.2">
      <c r="A845" s="387"/>
      <c r="B845" s="387"/>
      <c r="C845" s="387"/>
      <c r="D845" s="387"/>
      <c r="E845" s="387"/>
      <c r="F845" s="387"/>
      <c r="G845" s="387"/>
      <c r="H845" s="386"/>
      <c r="I845" s="387"/>
      <c r="J845" s="387"/>
      <c r="K845" s="387"/>
    </row>
    <row r="846" spans="1:11" x14ac:dyDescent="0.2">
      <c r="A846" s="387"/>
      <c r="B846" s="387"/>
      <c r="C846" s="387"/>
      <c r="D846" s="387"/>
      <c r="E846" s="387"/>
      <c r="F846" s="387"/>
      <c r="G846" s="387"/>
      <c r="H846" s="386"/>
      <c r="I846" s="387"/>
      <c r="J846" s="387"/>
      <c r="K846" s="387"/>
    </row>
    <row r="847" spans="1:11" x14ac:dyDescent="0.2">
      <c r="A847" s="387"/>
      <c r="B847" s="387"/>
      <c r="C847" s="387"/>
      <c r="D847" s="387"/>
      <c r="E847" s="387"/>
      <c r="F847" s="387"/>
      <c r="G847" s="387"/>
      <c r="H847" s="386"/>
      <c r="I847" s="387"/>
      <c r="J847" s="387"/>
      <c r="K847" s="387"/>
    </row>
    <row r="848" spans="1:11" x14ac:dyDescent="0.2">
      <c r="A848" s="387"/>
      <c r="B848" s="387"/>
      <c r="C848" s="387"/>
      <c r="D848" s="387"/>
      <c r="E848" s="387"/>
      <c r="F848" s="387"/>
      <c r="G848" s="387"/>
      <c r="H848" s="386"/>
      <c r="I848" s="387"/>
      <c r="J848" s="387"/>
      <c r="K848" s="387"/>
    </row>
    <row r="849" spans="1:11" x14ac:dyDescent="0.2">
      <c r="A849" s="387"/>
      <c r="B849" s="387"/>
      <c r="C849" s="387"/>
      <c r="D849" s="387"/>
      <c r="E849" s="387"/>
      <c r="F849" s="387"/>
      <c r="G849" s="387"/>
      <c r="H849" s="386"/>
      <c r="I849" s="387"/>
      <c r="J849" s="387"/>
      <c r="K849" s="387"/>
    </row>
    <row r="850" spans="1:11" x14ac:dyDescent="0.2">
      <c r="A850" s="387"/>
      <c r="B850" s="387"/>
      <c r="C850" s="387"/>
      <c r="D850" s="387"/>
      <c r="E850" s="387"/>
      <c r="F850" s="387"/>
      <c r="G850" s="387"/>
      <c r="H850" s="386"/>
      <c r="I850" s="387"/>
      <c r="J850" s="387"/>
      <c r="K850" s="387"/>
    </row>
    <row r="851" spans="1:11" x14ac:dyDescent="0.2">
      <c r="A851" s="387"/>
      <c r="B851" s="387"/>
      <c r="C851" s="387"/>
      <c r="D851" s="387"/>
      <c r="E851" s="387"/>
      <c r="F851" s="387"/>
      <c r="G851" s="387"/>
      <c r="H851" s="386"/>
      <c r="I851" s="387"/>
      <c r="J851" s="387"/>
      <c r="K851" s="387"/>
    </row>
    <row r="852" spans="1:11" x14ac:dyDescent="0.2">
      <c r="A852" s="387"/>
      <c r="B852" s="387"/>
      <c r="C852" s="387"/>
      <c r="D852" s="387"/>
      <c r="E852" s="387"/>
      <c r="F852" s="387"/>
      <c r="G852" s="387"/>
      <c r="H852" s="386"/>
      <c r="I852" s="387"/>
      <c r="J852" s="387"/>
      <c r="K852" s="387"/>
    </row>
    <row r="853" spans="1:11" x14ac:dyDescent="0.2">
      <c r="A853" s="387"/>
      <c r="B853" s="387"/>
      <c r="C853" s="387"/>
      <c r="D853" s="387"/>
      <c r="E853" s="387"/>
      <c r="F853" s="387"/>
      <c r="G853" s="387"/>
      <c r="H853" s="386"/>
      <c r="I853" s="387"/>
      <c r="J853" s="387"/>
      <c r="K853" s="387"/>
    </row>
    <row r="854" spans="1:11" x14ac:dyDescent="0.2">
      <c r="A854" s="387"/>
      <c r="B854" s="387"/>
      <c r="C854" s="387"/>
      <c r="D854" s="387"/>
      <c r="E854" s="387"/>
      <c r="F854" s="387"/>
      <c r="G854" s="387"/>
      <c r="H854" s="386"/>
      <c r="I854" s="387"/>
      <c r="J854" s="387"/>
      <c r="K854" s="387"/>
    </row>
    <row r="855" spans="1:11" x14ac:dyDescent="0.2">
      <c r="A855" s="387"/>
      <c r="B855" s="387"/>
      <c r="C855" s="387"/>
      <c r="D855" s="387"/>
      <c r="E855" s="387"/>
      <c r="F855" s="387"/>
      <c r="G855" s="387"/>
      <c r="H855" s="386"/>
      <c r="I855" s="387"/>
      <c r="J855" s="387"/>
      <c r="K855" s="387"/>
    </row>
    <row r="856" spans="1:11" x14ac:dyDescent="0.2">
      <c r="A856" s="387"/>
      <c r="B856" s="387"/>
      <c r="C856" s="387"/>
      <c r="D856" s="387"/>
      <c r="E856" s="387"/>
      <c r="F856" s="387"/>
      <c r="G856" s="387"/>
      <c r="H856" s="386"/>
      <c r="I856" s="387"/>
      <c r="J856" s="387"/>
      <c r="K856" s="387"/>
    </row>
    <row r="857" spans="1:11" x14ac:dyDescent="0.2">
      <c r="A857" s="387"/>
      <c r="B857" s="387"/>
      <c r="C857" s="387"/>
      <c r="D857" s="387"/>
      <c r="E857" s="387"/>
      <c r="F857" s="387"/>
      <c r="G857" s="387"/>
      <c r="H857" s="386"/>
      <c r="I857" s="387"/>
      <c r="J857" s="387"/>
      <c r="K857" s="387"/>
    </row>
    <row r="858" spans="1:11" x14ac:dyDescent="0.2">
      <c r="A858" s="387"/>
      <c r="B858" s="387"/>
      <c r="C858" s="387"/>
      <c r="D858" s="387"/>
      <c r="E858" s="387"/>
      <c r="F858" s="387"/>
      <c r="G858" s="387"/>
      <c r="H858" s="386"/>
      <c r="I858" s="387"/>
      <c r="J858" s="387"/>
      <c r="K858" s="387"/>
    </row>
    <row r="859" spans="1:11" x14ac:dyDescent="0.2">
      <c r="A859" s="387"/>
      <c r="B859" s="387"/>
      <c r="C859" s="387"/>
      <c r="D859" s="387"/>
      <c r="E859" s="387"/>
      <c r="F859" s="387"/>
      <c r="G859" s="387"/>
      <c r="H859" s="386"/>
      <c r="I859" s="387"/>
      <c r="J859" s="387"/>
      <c r="K859" s="387"/>
    </row>
    <row r="860" spans="1:11" x14ac:dyDescent="0.2">
      <c r="A860" s="387"/>
      <c r="B860" s="387"/>
      <c r="C860" s="387"/>
      <c r="D860" s="387"/>
      <c r="E860" s="387"/>
      <c r="F860" s="387"/>
      <c r="G860" s="387"/>
      <c r="H860" s="386"/>
      <c r="I860" s="387"/>
      <c r="J860" s="387"/>
      <c r="K860" s="387"/>
    </row>
    <row r="861" spans="1:11" x14ac:dyDescent="0.2">
      <c r="A861" s="387"/>
      <c r="B861" s="387"/>
      <c r="C861" s="387"/>
      <c r="D861" s="387"/>
      <c r="E861" s="387"/>
      <c r="F861" s="387"/>
      <c r="G861" s="387"/>
      <c r="H861" s="386"/>
      <c r="I861" s="387"/>
      <c r="J861" s="387"/>
      <c r="K861" s="387"/>
    </row>
    <row r="862" spans="1:11" x14ac:dyDescent="0.2">
      <c r="A862" s="387"/>
      <c r="B862" s="387"/>
      <c r="C862" s="387"/>
      <c r="D862" s="387"/>
      <c r="E862" s="387"/>
      <c r="F862" s="387"/>
      <c r="G862" s="387"/>
      <c r="H862" s="386"/>
      <c r="I862" s="387"/>
      <c r="J862" s="387"/>
      <c r="K862" s="387"/>
    </row>
    <row r="863" spans="1:11" x14ac:dyDescent="0.2">
      <c r="A863" s="387"/>
      <c r="B863" s="387"/>
      <c r="C863" s="387"/>
      <c r="D863" s="387"/>
      <c r="E863" s="387"/>
      <c r="F863" s="387"/>
      <c r="G863" s="387"/>
      <c r="H863" s="386"/>
      <c r="I863" s="387"/>
      <c r="J863" s="387"/>
      <c r="K863" s="387"/>
    </row>
    <row r="864" spans="1:11" x14ac:dyDescent="0.2">
      <c r="A864" s="387"/>
      <c r="B864" s="387"/>
      <c r="C864" s="387"/>
      <c r="D864" s="387"/>
      <c r="E864" s="387"/>
      <c r="F864" s="387"/>
      <c r="G864" s="387"/>
      <c r="H864" s="386"/>
      <c r="I864" s="387"/>
      <c r="J864" s="387"/>
      <c r="K864" s="387"/>
    </row>
    <row r="865" spans="1:11" x14ac:dyDescent="0.2">
      <c r="A865" s="387"/>
      <c r="B865" s="387"/>
      <c r="C865" s="387"/>
      <c r="D865" s="387"/>
      <c r="E865" s="387"/>
      <c r="F865" s="387"/>
      <c r="G865" s="387"/>
      <c r="H865" s="386"/>
      <c r="I865" s="387"/>
      <c r="J865" s="387"/>
      <c r="K865" s="387"/>
    </row>
    <row r="866" spans="1:11" x14ac:dyDescent="0.2">
      <c r="A866" s="387"/>
      <c r="B866" s="387"/>
      <c r="C866" s="387"/>
      <c r="D866" s="387"/>
      <c r="E866" s="387"/>
      <c r="F866" s="387"/>
      <c r="G866" s="387"/>
      <c r="H866" s="386"/>
      <c r="I866" s="387"/>
      <c r="J866" s="387"/>
      <c r="K866" s="387"/>
    </row>
    <row r="867" spans="1:11" x14ac:dyDescent="0.2">
      <c r="A867" s="387"/>
      <c r="B867" s="387"/>
      <c r="C867" s="387"/>
      <c r="D867" s="387"/>
      <c r="E867" s="387"/>
      <c r="F867" s="387"/>
      <c r="G867" s="387"/>
      <c r="H867" s="386"/>
      <c r="I867" s="387"/>
      <c r="J867" s="387"/>
      <c r="K867" s="387"/>
    </row>
    <row r="868" spans="1:11" x14ac:dyDescent="0.2">
      <c r="A868" s="387"/>
      <c r="B868" s="387"/>
      <c r="C868" s="387"/>
      <c r="D868" s="387"/>
      <c r="E868" s="387"/>
      <c r="F868" s="387"/>
      <c r="G868" s="387"/>
      <c r="H868" s="386"/>
      <c r="I868" s="387"/>
      <c r="J868" s="387"/>
      <c r="K868" s="387"/>
    </row>
    <row r="869" spans="1:11" x14ac:dyDescent="0.2">
      <c r="A869" s="387"/>
      <c r="B869" s="387"/>
      <c r="C869" s="387"/>
      <c r="D869" s="387"/>
      <c r="E869" s="387"/>
      <c r="F869" s="387"/>
      <c r="G869" s="387"/>
      <c r="H869" s="386"/>
      <c r="I869" s="387"/>
      <c r="J869" s="387"/>
      <c r="K869" s="387"/>
    </row>
    <row r="870" spans="1:11" x14ac:dyDescent="0.2">
      <c r="A870" s="387"/>
      <c r="B870" s="387"/>
      <c r="C870" s="387"/>
      <c r="D870" s="387"/>
      <c r="E870" s="387"/>
      <c r="F870" s="387"/>
      <c r="G870" s="387"/>
      <c r="H870" s="386"/>
      <c r="I870" s="387"/>
      <c r="J870" s="387"/>
      <c r="K870" s="387"/>
    </row>
    <row r="871" spans="1:11" x14ac:dyDescent="0.2">
      <c r="A871" s="387"/>
      <c r="B871" s="387"/>
      <c r="C871" s="387"/>
      <c r="D871" s="387"/>
      <c r="E871" s="387"/>
      <c r="F871" s="387"/>
      <c r="G871" s="387"/>
      <c r="H871" s="386"/>
      <c r="I871" s="387"/>
      <c r="J871" s="387"/>
      <c r="K871" s="387"/>
    </row>
    <row r="872" spans="1:11" x14ac:dyDescent="0.2">
      <c r="A872" s="387"/>
      <c r="B872" s="387"/>
      <c r="C872" s="387"/>
      <c r="D872" s="387"/>
      <c r="E872" s="387"/>
      <c r="F872" s="387"/>
      <c r="G872" s="387"/>
      <c r="H872" s="386"/>
      <c r="I872" s="387"/>
      <c r="J872" s="387"/>
      <c r="K872" s="387"/>
    </row>
    <row r="873" spans="1:11" x14ac:dyDescent="0.2">
      <c r="A873" s="387"/>
      <c r="B873" s="387"/>
      <c r="C873" s="387"/>
      <c r="D873" s="387"/>
      <c r="E873" s="387"/>
      <c r="F873" s="387"/>
      <c r="G873" s="387"/>
      <c r="H873" s="386"/>
      <c r="I873" s="387"/>
      <c r="J873" s="387"/>
      <c r="K873" s="387"/>
    </row>
    <row r="874" spans="1:11" x14ac:dyDescent="0.2">
      <c r="A874" s="387"/>
      <c r="B874" s="387"/>
      <c r="C874" s="387"/>
      <c r="D874" s="387"/>
      <c r="E874" s="387"/>
      <c r="F874" s="387"/>
      <c r="G874" s="387"/>
      <c r="H874" s="386"/>
      <c r="I874" s="387"/>
      <c r="J874" s="387"/>
      <c r="K874" s="387"/>
    </row>
    <row r="875" spans="1:11" x14ac:dyDescent="0.2">
      <c r="A875" s="387"/>
      <c r="B875" s="387"/>
      <c r="C875" s="387"/>
      <c r="D875" s="387"/>
      <c r="E875" s="387"/>
      <c r="F875" s="387"/>
      <c r="G875" s="387"/>
      <c r="H875" s="386"/>
      <c r="I875" s="387"/>
      <c r="J875" s="387"/>
      <c r="K875" s="387"/>
    </row>
    <row r="876" spans="1:11" x14ac:dyDescent="0.2">
      <c r="A876" s="387"/>
      <c r="B876" s="387"/>
      <c r="C876" s="387"/>
      <c r="D876" s="387"/>
      <c r="E876" s="387"/>
      <c r="F876" s="387"/>
      <c r="G876" s="387"/>
      <c r="H876" s="386"/>
      <c r="I876" s="387"/>
      <c r="J876" s="387"/>
      <c r="K876" s="387"/>
    </row>
    <row r="877" spans="1:11" x14ac:dyDescent="0.2">
      <c r="A877" s="387"/>
      <c r="B877" s="387"/>
      <c r="C877" s="387"/>
      <c r="D877" s="387"/>
      <c r="E877" s="387"/>
      <c r="F877" s="387"/>
      <c r="G877" s="387"/>
      <c r="H877" s="386"/>
      <c r="I877" s="387"/>
      <c r="J877" s="387"/>
      <c r="K877" s="387"/>
    </row>
    <row r="878" spans="1:11" x14ac:dyDescent="0.2">
      <c r="A878" s="387"/>
      <c r="B878" s="387"/>
      <c r="C878" s="387"/>
      <c r="D878" s="387"/>
      <c r="E878" s="387"/>
      <c r="F878" s="387"/>
      <c r="G878" s="387"/>
      <c r="H878" s="386"/>
      <c r="I878" s="387"/>
      <c r="J878" s="387"/>
      <c r="K878" s="387"/>
    </row>
    <row r="879" spans="1:11" x14ac:dyDescent="0.2">
      <c r="A879" s="387"/>
      <c r="B879" s="387"/>
      <c r="C879" s="387"/>
      <c r="D879" s="387"/>
      <c r="E879" s="387"/>
      <c r="F879" s="387"/>
      <c r="G879" s="387"/>
      <c r="H879" s="386"/>
      <c r="I879" s="387"/>
      <c r="J879" s="387"/>
      <c r="K879" s="387"/>
    </row>
    <row r="880" spans="1:11" x14ac:dyDescent="0.2">
      <c r="A880" s="387"/>
      <c r="B880" s="387"/>
      <c r="C880" s="387"/>
      <c r="D880" s="387"/>
      <c r="E880" s="387"/>
      <c r="F880" s="387"/>
      <c r="G880" s="387"/>
      <c r="H880" s="386"/>
      <c r="I880" s="387"/>
      <c r="J880" s="387"/>
      <c r="K880" s="387"/>
    </row>
    <row r="881" spans="1:11" x14ac:dyDescent="0.2">
      <c r="A881" s="387"/>
      <c r="B881" s="387"/>
      <c r="C881" s="387"/>
      <c r="D881" s="387"/>
      <c r="E881" s="387"/>
      <c r="F881" s="387"/>
      <c r="G881" s="387"/>
      <c r="H881" s="386"/>
      <c r="I881" s="387"/>
      <c r="J881" s="387"/>
      <c r="K881" s="387"/>
    </row>
    <row r="882" spans="1:11" x14ac:dyDescent="0.2">
      <c r="A882" s="387"/>
      <c r="B882" s="387"/>
      <c r="C882" s="387"/>
      <c r="D882" s="387"/>
      <c r="E882" s="387"/>
      <c r="F882" s="387"/>
      <c r="G882" s="387"/>
      <c r="H882" s="386"/>
      <c r="I882" s="387"/>
      <c r="J882" s="387"/>
      <c r="K882" s="387"/>
    </row>
    <row r="883" spans="1:11" x14ac:dyDescent="0.2">
      <c r="A883" s="387"/>
      <c r="B883" s="387"/>
      <c r="C883" s="387"/>
      <c r="D883" s="387"/>
      <c r="E883" s="387"/>
      <c r="F883" s="387"/>
      <c r="G883" s="387"/>
      <c r="H883" s="386"/>
      <c r="I883" s="387"/>
      <c r="J883" s="387"/>
      <c r="K883" s="387"/>
    </row>
    <row r="884" spans="1:11" x14ac:dyDescent="0.2">
      <c r="A884" s="387"/>
      <c r="B884" s="387"/>
      <c r="C884" s="387"/>
      <c r="D884" s="387"/>
      <c r="E884" s="387"/>
      <c r="F884" s="387"/>
      <c r="G884" s="387"/>
      <c r="H884" s="386"/>
      <c r="I884" s="387"/>
      <c r="J884" s="387"/>
      <c r="K884" s="387"/>
    </row>
    <row r="885" spans="1:11" x14ac:dyDescent="0.2">
      <c r="A885" s="387"/>
      <c r="B885" s="387"/>
      <c r="C885" s="387"/>
      <c r="D885" s="387"/>
      <c r="E885" s="387"/>
      <c r="F885" s="387"/>
      <c r="G885" s="387"/>
      <c r="H885" s="386"/>
      <c r="I885" s="387"/>
      <c r="J885" s="387"/>
      <c r="K885" s="387"/>
    </row>
    <row r="886" spans="1:11" x14ac:dyDescent="0.2">
      <c r="A886" s="387"/>
      <c r="B886" s="387"/>
      <c r="C886" s="387"/>
      <c r="D886" s="387"/>
      <c r="E886" s="387"/>
      <c r="F886" s="387"/>
      <c r="G886" s="387"/>
      <c r="H886" s="386"/>
      <c r="I886" s="387"/>
      <c r="J886" s="387"/>
      <c r="K886" s="387"/>
    </row>
    <row r="887" spans="1:11" x14ac:dyDescent="0.2">
      <c r="A887" s="387"/>
      <c r="B887" s="387"/>
      <c r="C887" s="387"/>
      <c r="D887" s="387"/>
      <c r="E887" s="387"/>
      <c r="F887" s="387"/>
      <c r="G887" s="387"/>
      <c r="H887" s="386"/>
      <c r="I887" s="387"/>
      <c r="J887" s="387"/>
      <c r="K887" s="387"/>
    </row>
    <row r="888" spans="1:11" x14ac:dyDescent="0.2">
      <c r="A888" s="387"/>
      <c r="B888" s="387"/>
      <c r="C888" s="387"/>
      <c r="D888" s="387"/>
      <c r="E888" s="387"/>
      <c r="F888" s="387"/>
      <c r="G888" s="387"/>
      <c r="H888" s="386"/>
      <c r="I888" s="387"/>
      <c r="J888" s="387"/>
      <c r="K888" s="387"/>
    </row>
    <row r="889" spans="1:11" x14ac:dyDescent="0.2">
      <c r="A889" s="387"/>
      <c r="B889" s="387"/>
      <c r="C889" s="387"/>
      <c r="D889" s="387"/>
      <c r="E889" s="387"/>
      <c r="F889" s="387"/>
      <c r="G889" s="387"/>
      <c r="H889" s="386"/>
      <c r="I889" s="387"/>
      <c r="J889" s="387"/>
      <c r="K889" s="387"/>
    </row>
    <row r="890" spans="1:11" x14ac:dyDescent="0.2">
      <c r="A890" s="387"/>
      <c r="B890" s="387"/>
      <c r="C890" s="387"/>
      <c r="D890" s="387"/>
      <c r="E890" s="387"/>
      <c r="F890" s="387"/>
      <c r="G890" s="387"/>
      <c r="H890" s="386"/>
      <c r="I890" s="387"/>
      <c r="J890" s="387"/>
      <c r="K890" s="387"/>
    </row>
    <row r="891" spans="1:11" x14ac:dyDescent="0.2">
      <c r="A891" s="387"/>
      <c r="B891" s="387"/>
      <c r="C891" s="387"/>
      <c r="D891" s="387"/>
      <c r="E891" s="387"/>
      <c r="F891" s="387"/>
      <c r="G891" s="387"/>
      <c r="H891" s="386"/>
      <c r="I891" s="387"/>
      <c r="J891" s="387"/>
      <c r="K891" s="387"/>
    </row>
    <row r="892" spans="1:11" x14ac:dyDescent="0.2">
      <c r="A892" s="387"/>
      <c r="B892" s="387"/>
      <c r="C892" s="387"/>
      <c r="D892" s="387"/>
      <c r="E892" s="387"/>
      <c r="F892" s="387"/>
      <c r="G892" s="387"/>
      <c r="H892" s="386"/>
      <c r="I892" s="387"/>
      <c r="J892" s="387"/>
      <c r="K892" s="387"/>
    </row>
    <row r="893" spans="1:11" x14ac:dyDescent="0.2">
      <c r="A893" s="387"/>
      <c r="B893" s="387"/>
      <c r="C893" s="387"/>
      <c r="D893" s="387"/>
      <c r="E893" s="387"/>
      <c r="F893" s="387"/>
      <c r="G893" s="387"/>
      <c r="H893" s="386"/>
      <c r="I893" s="387"/>
      <c r="J893" s="387"/>
      <c r="K893" s="387"/>
    </row>
    <row r="894" spans="1:11" x14ac:dyDescent="0.2">
      <c r="A894" s="387"/>
      <c r="B894" s="387"/>
      <c r="C894" s="387"/>
      <c r="D894" s="387"/>
      <c r="E894" s="387"/>
      <c r="F894" s="387"/>
      <c r="G894" s="387"/>
      <c r="H894" s="386"/>
      <c r="I894" s="387"/>
      <c r="J894" s="387"/>
      <c r="K894" s="387"/>
    </row>
    <row r="895" spans="1:11" x14ac:dyDescent="0.2">
      <c r="A895" s="387"/>
      <c r="B895" s="387"/>
      <c r="C895" s="387"/>
      <c r="D895" s="387"/>
      <c r="E895" s="387"/>
      <c r="F895" s="387"/>
      <c r="G895" s="387"/>
      <c r="H895" s="386"/>
      <c r="I895" s="387"/>
      <c r="J895" s="387"/>
      <c r="K895" s="387"/>
    </row>
    <row r="896" spans="1:11" x14ac:dyDescent="0.2">
      <c r="A896" s="387"/>
      <c r="B896" s="387"/>
      <c r="C896" s="387"/>
      <c r="D896" s="387"/>
      <c r="E896" s="387"/>
      <c r="F896" s="387"/>
      <c r="G896" s="387"/>
      <c r="H896" s="386"/>
      <c r="I896" s="387"/>
      <c r="J896" s="387"/>
      <c r="K896" s="387"/>
    </row>
    <row r="897" spans="1:11" x14ac:dyDescent="0.2">
      <c r="A897" s="387"/>
      <c r="B897" s="387"/>
      <c r="C897" s="387"/>
      <c r="D897" s="387"/>
      <c r="E897" s="387"/>
      <c r="F897" s="387"/>
      <c r="G897" s="387"/>
      <c r="H897" s="386"/>
      <c r="I897" s="387"/>
      <c r="J897" s="387"/>
      <c r="K897" s="387"/>
    </row>
    <row r="898" spans="1:11" x14ac:dyDescent="0.2">
      <c r="A898" s="387"/>
      <c r="B898" s="387"/>
      <c r="C898" s="387"/>
      <c r="D898" s="387"/>
      <c r="E898" s="387"/>
      <c r="F898" s="387"/>
      <c r="G898" s="387"/>
      <c r="H898" s="386"/>
      <c r="I898" s="387"/>
      <c r="J898" s="387"/>
      <c r="K898" s="387"/>
    </row>
    <row r="899" spans="1:11" x14ac:dyDescent="0.2">
      <c r="A899" s="387"/>
      <c r="B899" s="387"/>
      <c r="C899" s="387"/>
      <c r="D899" s="387"/>
      <c r="E899" s="387"/>
      <c r="F899" s="387"/>
      <c r="G899" s="387"/>
      <c r="H899" s="386"/>
      <c r="I899" s="387"/>
      <c r="J899" s="387"/>
      <c r="K899" s="387"/>
    </row>
    <row r="900" spans="1:11" x14ac:dyDescent="0.2">
      <c r="A900" s="387"/>
      <c r="B900" s="387"/>
      <c r="C900" s="387"/>
      <c r="D900" s="387"/>
      <c r="E900" s="387"/>
      <c r="F900" s="387"/>
      <c r="G900" s="387"/>
      <c r="H900" s="386"/>
      <c r="I900" s="387"/>
      <c r="J900" s="387"/>
      <c r="K900" s="387"/>
    </row>
    <row r="901" spans="1:11" x14ac:dyDescent="0.2">
      <c r="A901" s="387"/>
      <c r="B901" s="387"/>
      <c r="C901" s="387"/>
      <c r="D901" s="387"/>
      <c r="E901" s="387"/>
      <c r="F901" s="387"/>
      <c r="G901" s="387"/>
      <c r="H901" s="386"/>
      <c r="I901" s="387"/>
      <c r="J901" s="387"/>
      <c r="K901" s="387"/>
    </row>
    <row r="902" spans="1:11" x14ac:dyDescent="0.2">
      <c r="A902" s="387"/>
      <c r="B902" s="387"/>
      <c r="C902" s="387"/>
      <c r="D902" s="387"/>
      <c r="E902" s="387"/>
      <c r="F902" s="387"/>
      <c r="G902" s="387"/>
      <c r="H902" s="386"/>
      <c r="I902" s="387"/>
      <c r="J902" s="387"/>
      <c r="K902" s="387"/>
    </row>
    <row r="903" spans="1:11" x14ac:dyDescent="0.2">
      <c r="A903" s="387"/>
      <c r="B903" s="387"/>
      <c r="C903" s="387"/>
      <c r="D903" s="387"/>
      <c r="E903" s="387"/>
      <c r="F903" s="387"/>
      <c r="G903" s="387"/>
      <c r="H903" s="386"/>
      <c r="I903" s="387"/>
      <c r="J903" s="387"/>
      <c r="K903" s="387"/>
    </row>
    <row r="904" spans="1:11" x14ac:dyDescent="0.2">
      <c r="A904" s="387"/>
      <c r="B904" s="387"/>
      <c r="C904" s="387"/>
      <c r="D904" s="387"/>
      <c r="E904" s="387"/>
      <c r="F904" s="387"/>
      <c r="G904" s="387"/>
      <c r="H904" s="386"/>
      <c r="I904" s="387"/>
      <c r="J904" s="387"/>
      <c r="K904" s="387"/>
    </row>
    <row r="905" spans="1:11" x14ac:dyDescent="0.2">
      <c r="A905" s="387"/>
      <c r="B905" s="387"/>
      <c r="C905" s="387"/>
      <c r="D905" s="387"/>
      <c r="E905" s="387"/>
      <c r="F905" s="387"/>
      <c r="G905" s="387"/>
      <c r="H905" s="386"/>
      <c r="I905" s="387"/>
      <c r="J905" s="387"/>
      <c r="K905" s="387"/>
    </row>
    <row r="906" spans="1:11" x14ac:dyDescent="0.2">
      <c r="A906" s="387"/>
      <c r="B906" s="387"/>
      <c r="C906" s="387"/>
      <c r="D906" s="387"/>
      <c r="E906" s="387"/>
      <c r="F906" s="387"/>
      <c r="G906" s="387"/>
      <c r="H906" s="386"/>
      <c r="I906" s="387"/>
      <c r="J906" s="387"/>
      <c r="K906" s="387"/>
    </row>
    <row r="907" spans="1:11" x14ac:dyDescent="0.2">
      <c r="A907" s="387"/>
      <c r="B907" s="387"/>
      <c r="C907" s="387"/>
      <c r="D907" s="387"/>
      <c r="E907" s="387"/>
      <c r="F907" s="387"/>
      <c r="G907" s="387"/>
      <c r="H907" s="386"/>
      <c r="I907" s="387"/>
      <c r="J907" s="387"/>
      <c r="K907" s="387"/>
    </row>
    <row r="908" spans="1:11" x14ac:dyDescent="0.2">
      <c r="A908" s="387"/>
      <c r="B908" s="387"/>
      <c r="C908" s="387"/>
      <c r="D908" s="387"/>
      <c r="E908" s="387"/>
      <c r="F908" s="387"/>
      <c r="G908" s="387"/>
      <c r="H908" s="386"/>
      <c r="I908" s="387"/>
      <c r="J908" s="387"/>
      <c r="K908" s="387"/>
    </row>
    <row r="909" spans="1:11" x14ac:dyDescent="0.2">
      <c r="A909" s="387"/>
      <c r="B909" s="387"/>
      <c r="C909" s="387"/>
      <c r="D909" s="387"/>
      <c r="E909" s="387"/>
      <c r="F909" s="387"/>
      <c r="G909" s="387"/>
      <c r="H909" s="386"/>
      <c r="I909" s="387"/>
      <c r="J909" s="387"/>
      <c r="K909" s="387"/>
    </row>
    <row r="910" spans="1:11" x14ac:dyDescent="0.2">
      <c r="A910" s="387"/>
      <c r="B910" s="387"/>
      <c r="C910" s="387"/>
      <c r="D910" s="387"/>
      <c r="E910" s="387"/>
      <c r="F910" s="387"/>
      <c r="G910" s="387"/>
      <c r="H910" s="386"/>
      <c r="I910" s="387"/>
      <c r="J910" s="387"/>
      <c r="K910" s="387"/>
    </row>
    <row r="911" spans="1:11" x14ac:dyDescent="0.2">
      <c r="A911" s="387"/>
      <c r="B911" s="387"/>
      <c r="C911" s="387"/>
      <c r="D911" s="387"/>
      <c r="E911" s="387"/>
      <c r="F911" s="387"/>
      <c r="G911" s="387"/>
      <c r="H911" s="386"/>
      <c r="I911" s="387"/>
      <c r="J911" s="387"/>
      <c r="K911" s="387"/>
    </row>
    <row r="912" spans="1:11" x14ac:dyDescent="0.2">
      <c r="A912" s="387"/>
      <c r="B912" s="387"/>
      <c r="C912" s="387"/>
      <c r="D912" s="387"/>
      <c r="E912" s="387"/>
      <c r="F912" s="387"/>
      <c r="G912" s="387"/>
      <c r="H912" s="386"/>
      <c r="I912" s="387"/>
      <c r="J912" s="387"/>
      <c r="K912" s="387"/>
    </row>
    <row r="913" spans="1:11" x14ac:dyDescent="0.2">
      <c r="A913" s="387"/>
      <c r="B913" s="387"/>
      <c r="C913" s="387"/>
      <c r="D913" s="387"/>
      <c r="E913" s="387"/>
      <c r="F913" s="387"/>
      <c r="G913" s="387"/>
      <c r="H913" s="386"/>
      <c r="I913" s="387"/>
      <c r="J913" s="387"/>
      <c r="K913" s="387"/>
    </row>
    <row r="914" spans="1:11" x14ac:dyDescent="0.2">
      <c r="A914" s="387"/>
      <c r="B914" s="387"/>
      <c r="C914" s="387"/>
      <c r="D914" s="387"/>
      <c r="E914" s="387"/>
      <c r="F914" s="387"/>
      <c r="G914" s="387"/>
      <c r="H914" s="386"/>
      <c r="I914" s="387"/>
      <c r="J914" s="387"/>
      <c r="K914" s="387"/>
    </row>
    <row r="915" spans="1:11" x14ac:dyDescent="0.2">
      <c r="A915" s="387"/>
      <c r="B915" s="387"/>
      <c r="C915" s="387"/>
      <c r="D915" s="387"/>
      <c r="E915" s="387"/>
      <c r="F915" s="387"/>
      <c r="G915" s="387"/>
      <c r="H915" s="386"/>
      <c r="I915" s="387"/>
      <c r="J915" s="387"/>
      <c r="K915" s="387"/>
    </row>
    <row r="916" spans="1:11" x14ac:dyDescent="0.2">
      <c r="A916" s="387"/>
      <c r="B916" s="387"/>
      <c r="C916" s="387"/>
      <c r="D916" s="387"/>
      <c r="E916" s="387"/>
      <c r="F916" s="387"/>
      <c r="G916" s="387"/>
      <c r="H916" s="386"/>
      <c r="I916" s="387"/>
      <c r="J916" s="387"/>
      <c r="K916" s="387"/>
    </row>
    <row r="917" spans="1:11" x14ac:dyDescent="0.2">
      <c r="A917" s="387"/>
      <c r="B917" s="387"/>
      <c r="C917" s="387"/>
      <c r="D917" s="387"/>
      <c r="E917" s="387"/>
      <c r="F917" s="387"/>
      <c r="G917" s="387"/>
      <c r="H917" s="386"/>
      <c r="I917" s="387"/>
      <c r="J917" s="387"/>
      <c r="K917" s="387"/>
    </row>
    <row r="918" spans="1:11" x14ac:dyDescent="0.2">
      <c r="A918" s="387"/>
      <c r="B918" s="387"/>
      <c r="C918" s="387"/>
      <c r="D918" s="387"/>
      <c r="E918" s="387"/>
      <c r="F918" s="387"/>
      <c r="G918" s="387"/>
      <c r="H918" s="386"/>
      <c r="I918" s="387"/>
      <c r="J918" s="387"/>
      <c r="K918" s="387"/>
    </row>
    <row r="919" spans="1:11" x14ac:dyDescent="0.2">
      <c r="A919" s="387"/>
      <c r="B919" s="387"/>
      <c r="C919" s="387"/>
      <c r="D919" s="387"/>
      <c r="E919" s="387"/>
      <c r="F919" s="387"/>
      <c r="G919" s="387"/>
      <c r="H919" s="386"/>
      <c r="I919" s="387"/>
      <c r="J919" s="387"/>
      <c r="K919" s="387"/>
    </row>
    <row r="920" spans="1:11" x14ac:dyDescent="0.2">
      <c r="A920" s="387"/>
      <c r="B920" s="387"/>
      <c r="C920" s="387"/>
      <c r="D920" s="387"/>
      <c r="E920" s="387"/>
      <c r="F920" s="387"/>
      <c r="G920" s="387"/>
      <c r="H920" s="386"/>
      <c r="I920" s="387"/>
      <c r="J920" s="387"/>
      <c r="K920" s="387"/>
    </row>
    <row r="921" spans="1:11" x14ac:dyDescent="0.2">
      <c r="A921" s="387"/>
      <c r="B921" s="387"/>
      <c r="C921" s="387"/>
      <c r="D921" s="387"/>
      <c r="E921" s="387"/>
      <c r="F921" s="387"/>
      <c r="G921" s="387"/>
      <c r="H921" s="386"/>
      <c r="I921" s="387"/>
      <c r="J921" s="387"/>
      <c r="K921" s="387"/>
    </row>
    <row r="922" spans="1:11" x14ac:dyDescent="0.2">
      <c r="A922" s="387"/>
      <c r="B922" s="387"/>
      <c r="C922" s="387"/>
      <c r="D922" s="387"/>
      <c r="E922" s="387"/>
      <c r="F922" s="387"/>
      <c r="G922" s="387"/>
      <c r="H922" s="386"/>
      <c r="I922" s="387"/>
      <c r="J922" s="387"/>
      <c r="K922" s="387"/>
    </row>
    <row r="923" spans="1:11" x14ac:dyDescent="0.2">
      <c r="A923" s="387"/>
      <c r="B923" s="387"/>
      <c r="C923" s="387"/>
      <c r="D923" s="387"/>
      <c r="E923" s="387"/>
      <c r="F923" s="387"/>
      <c r="G923" s="387"/>
      <c r="H923" s="386"/>
      <c r="I923" s="387"/>
      <c r="J923" s="387"/>
      <c r="K923" s="387"/>
    </row>
    <row r="924" spans="1:11" x14ac:dyDescent="0.2">
      <c r="A924" s="387"/>
      <c r="B924" s="387"/>
      <c r="C924" s="387"/>
      <c r="D924" s="387"/>
      <c r="E924" s="387"/>
      <c r="F924" s="387"/>
      <c r="G924" s="387"/>
      <c r="H924" s="386"/>
      <c r="I924" s="387"/>
      <c r="J924" s="387"/>
      <c r="K924" s="387"/>
    </row>
    <row r="925" spans="1:11" x14ac:dyDescent="0.2">
      <c r="A925" s="387"/>
      <c r="B925" s="387"/>
      <c r="C925" s="387"/>
      <c r="D925" s="387"/>
      <c r="E925" s="387"/>
      <c r="F925" s="387"/>
      <c r="G925" s="387"/>
      <c r="H925" s="386"/>
      <c r="I925" s="387"/>
      <c r="J925" s="387"/>
      <c r="K925" s="387"/>
    </row>
    <row r="926" spans="1:11" x14ac:dyDescent="0.2">
      <c r="A926" s="387"/>
      <c r="B926" s="387"/>
      <c r="C926" s="387"/>
      <c r="D926" s="387"/>
      <c r="E926" s="387"/>
      <c r="F926" s="387"/>
      <c r="G926" s="387"/>
      <c r="H926" s="386"/>
      <c r="I926" s="387"/>
      <c r="J926" s="387"/>
      <c r="K926" s="387"/>
    </row>
    <row r="927" spans="1:11" x14ac:dyDescent="0.2">
      <c r="A927" s="387"/>
      <c r="B927" s="387"/>
      <c r="C927" s="387"/>
      <c r="D927" s="387"/>
      <c r="E927" s="387"/>
      <c r="F927" s="387"/>
      <c r="G927" s="387"/>
      <c r="H927" s="386"/>
      <c r="I927" s="387"/>
      <c r="J927" s="387"/>
      <c r="K927" s="387"/>
    </row>
    <row r="928" spans="1:11" x14ac:dyDescent="0.2">
      <c r="A928" s="387"/>
      <c r="B928" s="387"/>
      <c r="C928" s="387"/>
      <c r="D928" s="387"/>
      <c r="E928" s="387"/>
      <c r="F928" s="387"/>
      <c r="G928" s="387"/>
      <c r="H928" s="386"/>
      <c r="I928" s="387"/>
      <c r="J928" s="387"/>
      <c r="K928" s="387"/>
    </row>
    <row r="929" spans="1:11" x14ac:dyDescent="0.2">
      <c r="A929" s="387"/>
      <c r="B929" s="387"/>
      <c r="C929" s="387"/>
      <c r="D929" s="387"/>
      <c r="E929" s="387"/>
      <c r="F929" s="387"/>
      <c r="G929" s="387"/>
      <c r="H929" s="386"/>
      <c r="I929" s="387"/>
      <c r="J929" s="387"/>
      <c r="K929" s="387"/>
    </row>
    <row r="930" spans="1:11" x14ac:dyDescent="0.2">
      <c r="A930" s="387"/>
      <c r="B930" s="387"/>
      <c r="C930" s="387"/>
      <c r="D930" s="387"/>
      <c r="E930" s="387"/>
      <c r="F930" s="387"/>
      <c r="G930" s="387"/>
      <c r="H930" s="386"/>
      <c r="I930" s="387"/>
      <c r="J930" s="387"/>
      <c r="K930" s="387"/>
    </row>
    <row r="931" spans="1:11" x14ac:dyDescent="0.2">
      <c r="A931" s="387"/>
      <c r="B931" s="387"/>
      <c r="C931" s="387"/>
      <c r="D931" s="387"/>
      <c r="E931" s="387"/>
      <c r="F931" s="387"/>
      <c r="G931" s="387"/>
      <c r="H931" s="386"/>
      <c r="I931" s="387"/>
      <c r="J931" s="387"/>
      <c r="K931" s="387"/>
    </row>
    <row r="932" spans="1:11" x14ac:dyDescent="0.2">
      <c r="A932" s="387"/>
      <c r="B932" s="387"/>
      <c r="C932" s="387"/>
      <c r="D932" s="387"/>
      <c r="E932" s="387"/>
      <c r="F932" s="387"/>
      <c r="G932" s="387"/>
      <c r="H932" s="386"/>
      <c r="I932" s="387"/>
      <c r="J932" s="387"/>
      <c r="K932" s="387"/>
    </row>
    <row r="933" spans="1:11" x14ac:dyDescent="0.2">
      <c r="A933" s="387"/>
      <c r="B933" s="387"/>
      <c r="C933" s="387"/>
      <c r="D933" s="387"/>
      <c r="E933" s="387"/>
      <c r="F933" s="387"/>
      <c r="G933" s="387"/>
      <c r="H933" s="386"/>
      <c r="I933" s="387"/>
      <c r="J933" s="387"/>
      <c r="K933" s="387"/>
    </row>
    <row r="934" spans="1:11" x14ac:dyDescent="0.2">
      <c r="A934" s="387"/>
      <c r="B934" s="387"/>
      <c r="C934" s="387"/>
      <c r="D934" s="387"/>
      <c r="E934" s="387"/>
      <c r="F934" s="387"/>
      <c r="G934" s="387"/>
      <c r="H934" s="386"/>
      <c r="I934" s="387"/>
      <c r="J934" s="387"/>
      <c r="K934" s="387"/>
    </row>
    <row r="935" spans="1:11" x14ac:dyDescent="0.2">
      <c r="A935" s="387"/>
      <c r="B935" s="387"/>
      <c r="C935" s="387"/>
      <c r="D935" s="387"/>
      <c r="E935" s="387"/>
      <c r="F935" s="387"/>
      <c r="G935" s="387"/>
      <c r="H935" s="386"/>
      <c r="I935" s="387"/>
      <c r="J935" s="387"/>
      <c r="K935" s="387"/>
    </row>
    <row r="936" spans="1:11" x14ac:dyDescent="0.2">
      <c r="A936" s="387"/>
      <c r="B936" s="387"/>
      <c r="C936" s="387"/>
      <c r="D936" s="387"/>
      <c r="E936" s="387"/>
      <c r="F936" s="387"/>
      <c r="G936" s="387"/>
      <c r="H936" s="386"/>
      <c r="I936" s="387"/>
      <c r="J936" s="387"/>
      <c r="K936" s="387"/>
    </row>
    <row r="937" spans="1:11" x14ac:dyDescent="0.2">
      <c r="A937" s="387"/>
      <c r="B937" s="387"/>
      <c r="C937" s="387"/>
      <c r="D937" s="387"/>
      <c r="E937" s="387"/>
      <c r="F937" s="387"/>
      <c r="G937" s="387"/>
      <c r="H937" s="386"/>
      <c r="I937" s="387"/>
      <c r="J937" s="387"/>
      <c r="K937" s="387"/>
    </row>
    <row r="938" spans="1:11" x14ac:dyDescent="0.2">
      <c r="A938" s="387"/>
      <c r="B938" s="387"/>
      <c r="C938" s="387"/>
      <c r="D938" s="387"/>
      <c r="E938" s="387"/>
      <c r="F938" s="387"/>
      <c r="G938" s="387"/>
      <c r="H938" s="386"/>
      <c r="I938" s="387"/>
      <c r="J938" s="387"/>
      <c r="K938" s="387"/>
    </row>
    <row r="939" spans="1:11" x14ac:dyDescent="0.2">
      <c r="A939" s="387"/>
      <c r="B939" s="387"/>
      <c r="C939" s="387"/>
      <c r="D939" s="387"/>
      <c r="E939" s="387"/>
      <c r="F939" s="387"/>
      <c r="G939" s="387"/>
      <c r="H939" s="386"/>
      <c r="I939" s="387"/>
      <c r="J939" s="387"/>
      <c r="K939" s="387"/>
    </row>
    <row r="940" spans="1:11" x14ac:dyDescent="0.2">
      <c r="A940" s="387"/>
      <c r="B940" s="387"/>
      <c r="C940" s="387"/>
      <c r="D940" s="387"/>
      <c r="E940" s="387"/>
      <c r="F940" s="387"/>
      <c r="G940" s="387"/>
      <c r="H940" s="386"/>
      <c r="I940" s="387"/>
      <c r="J940" s="387"/>
      <c r="K940" s="387"/>
    </row>
    <row r="941" spans="1:11" x14ac:dyDescent="0.2">
      <c r="A941" s="387"/>
      <c r="B941" s="387"/>
      <c r="C941" s="387"/>
      <c r="D941" s="387"/>
      <c r="E941" s="387"/>
      <c r="F941" s="387"/>
      <c r="G941" s="387"/>
      <c r="H941" s="386"/>
      <c r="I941" s="387"/>
      <c r="J941" s="387"/>
      <c r="K941" s="387"/>
    </row>
    <row r="942" spans="1:11" x14ac:dyDescent="0.2">
      <c r="A942" s="387"/>
      <c r="B942" s="387"/>
      <c r="C942" s="387"/>
      <c r="D942" s="387"/>
      <c r="E942" s="387"/>
      <c r="F942" s="387"/>
      <c r="G942" s="387"/>
      <c r="H942" s="386"/>
      <c r="I942" s="387"/>
      <c r="J942" s="387"/>
      <c r="K942" s="387"/>
    </row>
    <row r="943" spans="1:11" x14ac:dyDescent="0.2">
      <c r="A943" s="387"/>
      <c r="B943" s="387"/>
      <c r="C943" s="387"/>
      <c r="D943" s="387"/>
      <c r="E943" s="387"/>
      <c r="F943" s="387"/>
      <c r="G943" s="387"/>
      <c r="H943" s="386"/>
      <c r="I943" s="387"/>
      <c r="J943" s="387"/>
      <c r="K943" s="387"/>
    </row>
    <row r="944" spans="1:11" x14ac:dyDescent="0.2">
      <c r="A944" s="387"/>
      <c r="B944" s="387"/>
      <c r="C944" s="387"/>
      <c r="D944" s="387"/>
      <c r="E944" s="387"/>
      <c r="F944" s="387"/>
      <c r="G944" s="387"/>
      <c r="H944" s="386"/>
      <c r="I944" s="387"/>
      <c r="J944" s="387"/>
      <c r="K944" s="387"/>
    </row>
    <row r="945" spans="1:11" x14ac:dyDescent="0.2">
      <c r="A945" s="387"/>
      <c r="B945" s="387"/>
      <c r="C945" s="387"/>
      <c r="D945" s="387"/>
      <c r="E945" s="387"/>
      <c r="F945" s="387"/>
      <c r="G945" s="387"/>
      <c r="H945" s="386"/>
      <c r="I945" s="387"/>
      <c r="J945" s="387"/>
      <c r="K945" s="387"/>
    </row>
    <row r="946" spans="1:11" x14ac:dyDescent="0.2">
      <c r="A946" s="387"/>
      <c r="B946" s="387"/>
      <c r="C946" s="387"/>
      <c r="D946" s="387"/>
      <c r="E946" s="387"/>
      <c r="F946" s="387"/>
      <c r="G946" s="387"/>
      <c r="H946" s="386"/>
      <c r="I946" s="387"/>
      <c r="J946" s="387"/>
      <c r="K946" s="387"/>
    </row>
    <row r="947" spans="1:11" x14ac:dyDescent="0.2">
      <c r="A947" s="387"/>
      <c r="B947" s="387"/>
      <c r="C947" s="387"/>
      <c r="D947" s="387"/>
      <c r="E947" s="387"/>
      <c r="F947" s="387"/>
      <c r="G947" s="387"/>
      <c r="H947" s="386"/>
      <c r="I947" s="387"/>
      <c r="J947" s="387"/>
      <c r="K947" s="387"/>
    </row>
    <row r="948" spans="1:11" x14ac:dyDescent="0.2">
      <c r="A948" s="387"/>
      <c r="B948" s="387"/>
      <c r="C948" s="387"/>
      <c r="D948" s="387"/>
      <c r="E948" s="387"/>
      <c r="F948" s="387"/>
      <c r="G948" s="387"/>
      <c r="H948" s="386"/>
      <c r="I948" s="387"/>
      <c r="J948" s="387"/>
      <c r="K948" s="387"/>
    </row>
    <row r="949" spans="1:11" x14ac:dyDescent="0.2">
      <c r="A949" s="387"/>
      <c r="B949" s="387"/>
      <c r="C949" s="387"/>
      <c r="D949" s="387"/>
      <c r="E949" s="387"/>
      <c r="F949" s="387"/>
      <c r="G949" s="387"/>
      <c r="H949" s="386"/>
      <c r="I949" s="387"/>
      <c r="J949" s="387"/>
      <c r="K949" s="387"/>
    </row>
    <row r="950" spans="1:11" x14ac:dyDescent="0.2">
      <c r="A950" s="387"/>
      <c r="B950" s="387"/>
      <c r="C950" s="387"/>
      <c r="D950" s="387"/>
      <c r="E950" s="387"/>
      <c r="F950" s="387"/>
      <c r="G950" s="387"/>
      <c r="H950" s="386"/>
      <c r="I950" s="387"/>
      <c r="J950" s="387"/>
      <c r="K950" s="387"/>
    </row>
    <row r="951" spans="1:11" x14ac:dyDescent="0.2">
      <c r="A951" s="387"/>
      <c r="B951" s="387"/>
      <c r="C951" s="387"/>
      <c r="D951" s="387"/>
      <c r="E951" s="387"/>
      <c r="F951" s="387"/>
      <c r="G951" s="387"/>
      <c r="H951" s="386"/>
      <c r="I951" s="387"/>
      <c r="J951" s="387"/>
      <c r="K951" s="387"/>
    </row>
    <row r="952" spans="1:11" x14ac:dyDescent="0.2">
      <c r="A952" s="387"/>
      <c r="B952" s="387"/>
      <c r="C952" s="387"/>
      <c r="D952" s="387"/>
      <c r="E952" s="387"/>
      <c r="F952" s="387"/>
      <c r="G952" s="387"/>
      <c r="H952" s="386"/>
      <c r="I952" s="387"/>
      <c r="J952" s="387"/>
      <c r="K952" s="387"/>
    </row>
    <row r="953" spans="1:11" x14ac:dyDescent="0.2">
      <c r="A953" s="387"/>
      <c r="B953" s="387"/>
      <c r="C953" s="387"/>
      <c r="D953" s="387"/>
      <c r="E953" s="387"/>
      <c r="F953" s="387"/>
      <c r="G953" s="387"/>
      <c r="H953" s="386"/>
      <c r="I953" s="387"/>
      <c r="J953" s="387"/>
      <c r="K953" s="387"/>
    </row>
    <row r="954" spans="1:11" x14ac:dyDescent="0.2">
      <c r="A954" s="387"/>
      <c r="B954" s="387"/>
      <c r="C954" s="387"/>
      <c r="D954" s="387"/>
      <c r="E954" s="387"/>
      <c r="F954" s="387"/>
      <c r="G954" s="387"/>
      <c r="H954" s="386"/>
      <c r="I954" s="387"/>
      <c r="J954" s="387"/>
      <c r="K954" s="387"/>
    </row>
    <row r="955" spans="1:11" x14ac:dyDescent="0.2">
      <c r="A955" s="387"/>
      <c r="B955" s="387"/>
      <c r="C955" s="387"/>
      <c r="D955" s="387"/>
      <c r="E955" s="387"/>
      <c r="F955" s="387"/>
      <c r="G955" s="387"/>
      <c r="H955" s="386"/>
      <c r="I955" s="387"/>
      <c r="J955" s="387"/>
      <c r="K955" s="387"/>
    </row>
    <row r="956" spans="1:11" x14ac:dyDescent="0.2">
      <c r="A956" s="387"/>
      <c r="B956" s="387"/>
      <c r="C956" s="387"/>
      <c r="D956" s="387"/>
      <c r="E956" s="387"/>
      <c r="F956" s="387"/>
      <c r="G956" s="387"/>
      <c r="H956" s="386"/>
      <c r="I956" s="387"/>
      <c r="J956" s="387"/>
      <c r="K956" s="387"/>
    </row>
    <row r="957" spans="1:11" x14ac:dyDescent="0.2">
      <c r="A957" s="387"/>
      <c r="B957" s="387"/>
      <c r="C957" s="387"/>
      <c r="D957" s="387"/>
      <c r="E957" s="387"/>
      <c r="F957" s="387"/>
      <c r="G957" s="387"/>
      <c r="H957" s="386"/>
      <c r="I957" s="387"/>
      <c r="J957" s="387"/>
      <c r="K957" s="387"/>
    </row>
    <row r="958" spans="1:11" x14ac:dyDescent="0.2">
      <c r="A958" s="387"/>
      <c r="B958" s="387"/>
      <c r="C958" s="387"/>
      <c r="D958" s="387"/>
      <c r="E958" s="387"/>
      <c r="F958" s="387"/>
      <c r="G958" s="387"/>
      <c r="H958" s="386"/>
      <c r="I958" s="387"/>
      <c r="J958" s="387"/>
      <c r="K958" s="387"/>
    </row>
    <row r="959" spans="1:11" x14ac:dyDescent="0.2">
      <c r="A959" s="387"/>
      <c r="B959" s="387"/>
      <c r="C959" s="387"/>
      <c r="D959" s="387"/>
      <c r="E959" s="387"/>
      <c r="F959" s="387"/>
      <c r="G959" s="387"/>
      <c r="H959" s="386"/>
      <c r="I959" s="387"/>
      <c r="J959" s="387"/>
      <c r="K959" s="387"/>
    </row>
    <row r="960" spans="1:11" x14ac:dyDescent="0.2">
      <c r="A960" s="387"/>
      <c r="B960" s="387"/>
      <c r="C960" s="387"/>
      <c r="D960" s="387"/>
      <c r="E960" s="387"/>
      <c r="F960" s="387"/>
      <c r="G960" s="387"/>
      <c r="H960" s="386"/>
      <c r="I960" s="387"/>
      <c r="J960" s="387"/>
      <c r="K960" s="387"/>
    </row>
    <row r="961" spans="1:11" x14ac:dyDescent="0.2">
      <c r="A961" s="387"/>
      <c r="B961" s="387"/>
      <c r="C961" s="387"/>
      <c r="D961" s="387"/>
      <c r="E961" s="387"/>
      <c r="F961" s="387"/>
      <c r="G961" s="387"/>
      <c r="H961" s="386"/>
      <c r="I961" s="387"/>
      <c r="J961" s="387"/>
      <c r="K961" s="387"/>
    </row>
    <row r="962" spans="1:11" x14ac:dyDescent="0.2">
      <c r="A962" s="387"/>
      <c r="B962" s="387"/>
      <c r="C962" s="387"/>
      <c r="D962" s="387"/>
      <c r="E962" s="387"/>
      <c r="F962" s="387"/>
      <c r="G962" s="387"/>
      <c r="H962" s="386"/>
      <c r="I962" s="387"/>
      <c r="J962" s="387"/>
      <c r="K962" s="387"/>
    </row>
    <row r="963" spans="1:11" x14ac:dyDescent="0.2">
      <c r="A963" s="387"/>
      <c r="B963" s="387"/>
      <c r="C963" s="387"/>
      <c r="D963" s="387"/>
      <c r="E963" s="387"/>
      <c r="F963" s="387"/>
      <c r="G963" s="387"/>
      <c r="H963" s="386"/>
      <c r="I963" s="387"/>
      <c r="J963" s="387"/>
      <c r="K963" s="387"/>
    </row>
    <row r="964" spans="1:11" x14ac:dyDescent="0.2">
      <c r="A964" s="387"/>
      <c r="B964" s="387"/>
      <c r="C964" s="387"/>
      <c r="D964" s="387"/>
      <c r="E964" s="387"/>
      <c r="F964" s="387"/>
      <c r="G964" s="387"/>
      <c r="H964" s="386"/>
      <c r="I964" s="387"/>
      <c r="J964" s="387"/>
      <c r="K964" s="387"/>
    </row>
    <row r="965" spans="1:11" x14ac:dyDescent="0.2">
      <c r="A965" s="387"/>
      <c r="B965" s="387"/>
      <c r="C965" s="387"/>
      <c r="D965" s="387"/>
      <c r="E965" s="387"/>
      <c r="F965" s="387"/>
      <c r="G965" s="387"/>
      <c r="H965" s="386"/>
      <c r="I965" s="387"/>
      <c r="J965" s="387"/>
      <c r="K965" s="387"/>
    </row>
    <row r="966" spans="1:11" x14ac:dyDescent="0.2">
      <c r="A966" s="387"/>
      <c r="B966" s="387"/>
      <c r="C966" s="387"/>
      <c r="D966" s="387"/>
      <c r="E966" s="387"/>
      <c r="F966" s="387"/>
      <c r="G966" s="387"/>
      <c r="H966" s="386"/>
      <c r="I966" s="387"/>
      <c r="J966" s="387"/>
      <c r="K966" s="387"/>
    </row>
    <row r="967" spans="1:11" x14ac:dyDescent="0.2">
      <c r="A967" s="387"/>
      <c r="B967" s="387"/>
      <c r="C967" s="387"/>
      <c r="D967" s="387"/>
      <c r="E967" s="387"/>
      <c r="F967" s="387"/>
      <c r="G967" s="387"/>
      <c r="H967" s="386"/>
      <c r="I967" s="387"/>
      <c r="J967" s="387"/>
      <c r="K967" s="387"/>
    </row>
    <row r="968" spans="1:11" x14ac:dyDescent="0.2">
      <c r="A968" s="387"/>
      <c r="B968" s="387"/>
      <c r="C968" s="387"/>
      <c r="D968" s="387"/>
      <c r="E968" s="387"/>
      <c r="F968" s="387"/>
      <c r="G968" s="387"/>
      <c r="H968" s="386"/>
      <c r="I968" s="387"/>
      <c r="J968" s="387"/>
      <c r="K968" s="387"/>
    </row>
    <row r="969" spans="1:11" x14ac:dyDescent="0.2">
      <c r="A969" s="387"/>
      <c r="B969" s="387"/>
      <c r="C969" s="387"/>
      <c r="D969" s="387"/>
      <c r="E969" s="387"/>
      <c r="F969" s="387"/>
      <c r="G969" s="387"/>
      <c r="H969" s="386"/>
      <c r="I969" s="387"/>
      <c r="J969" s="387"/>
      <c r="K969" s="387"/>
    </row>
    <row r="970" spans="1:11" x14ac:dyDescent="0.2">
      <c r="A970" s="387"/>
      <c r="B970" s="387"/>
      <c r="C970" s="387"/>
      <c r="D970" s="387"/>
      <c r="E970" s="387"/>
      <c r="F970" s="387"/>
      <c r="G970" s="387"/>
      <c r="H970" s="386"/>
      <c r="I970" s="387"/>
      <c r="J970" s="387"/>
      <c r="K970" s="387"/>
    </row>
    <row r="971" spans="1:11" x14ac:dyDescent="0.2">
      <c r="A971" s="387"/>
      <c r="B971" s="387"/>
      <c r="C971" s="387"/>
      <c r="D971" s="387"/>
      <c r="E971" s="387"/>
      <c r="F971" s="387"/>
      <c r="G971" s="387"/>
      <c r="H971" s="386"/>
      <c r="I971" s="387"/>
      <c r="J971" s="387"/>
      <c r="K971" s="387"/>
    </row>
    <row r="972" spans="1:11" x14ac:dyDescent="0.2">
      <c r="A972" s="387"/>
      <c r="B972" s="387"/>
      <c r="C972" s="387"/>
      <c r="D972" s="387"/>
      <c r="E972" s="387"/>
      <c r="F972" s="387"/>
      <c r="G972" s="387"/>
      <c r="H972" s="386"/>
      <c r="I972" s="387"/>
      <c r="J972" s="387"/>
      <c r="K972" s="387"/>
    </row>
    <row r="973" spans="1:11" x14ac:dyDescent="0.2">
      <c r="A973" s="387"/>
      <c r="B973" s="387"/>
      <c r="C973" s="387"/>
      <c r="D973" s="387"/>
      <c r="E973" s="387"/>
      <c r="F973" s="387"/>
      <c r="G973" s="387"/>
      <c r="H973" s="386"/>
      <c r="I973" s="387"/>
      <c r="J973" s="387"/>
      <c r="K973" s="387"/>
    </row>
    <row r="974" spans="1:11" x14ac:dyDescent="0.2">
      <c r="A974" s="387"/>
      <c r="B974" s="387"/>
      <c r="C974" s="387"/>
      <c r="D974" s="387"/>
      <c r="E974" s="387"/>
      <c r="F974" s="387"/>
      <c r="G974" s="387"/>
      <c r="H974" s="386"/>
      <c r="I974" s="387"/>
      <c r="J974" s="387"/>
      <c r="K974" s="387"/>
    </row>
    <row r="975" spans="1:11" x14ac:dyDescent="0.2">
      <c r="A975" s="387"/>
      <c r="B975" s="387"/>
      <c r="C975" s="387"/>
      <c r="D975" s="387"/>
      <c r="E975" s="387"/>
      <c r="F975" s="387"/>
      <c r="G975" s="387"/>
      <c r="H975" s="386"/>
      <c r="I975" s="387"/>
      <c r="J975" s="387"/>
      <c r="K975" s="387"/>
    </row>
    <row r="976" spans="1:11" x14ac:dyDescent="0.2">
      <c r="A976" s="387"/>
      <c r="B976" s="387"/>
      <c r="C976" s="387"/>
      <c r="D976" s="387"/>
      <c r="E976" s="387"/>
      <c r="F976" s="387"/>
      <c r="G976" s="387"/>
      <c r="H976" s="386"/>
      <c r="I976" s="387"/>
      <c r="J976" s="387"/>
      <c r="K976" s="387"/>
    </row>
    <row r="977" spans="1:11" x14ac:dyDescent="0.2">
      <c r="A977" s="387"/>
      <c r="B977" s="387"/>
      <c r="C977" s="387"/>
      <c r="D977" s="387"/>
      <c r="E977" s="387"/>
      <c r="F977" s="387"/>
      <c r="G977" s="387"/>
      <c r="H977" s="386"/>
      <c r="I977" s="387"/>
      <c r="J977" s="387"/>
      <c r="K977" s="387"/>
    </row>
    <row r="978" spans="1:11" x14ac:dyDescent="0.2">
      <c r="A978" s="387"/>
      <c r="B978" s="387"/>
      <c r="C978" s="387"/>
      <c r="D978" s="387"/>
      <c r="E978" s="387"/>
      <c r="F978" s="387"/>
      <c r="G978" s="387"/>
      <c r="H978" s="386"/>
      <c r="I978" s="387"/>
      <c r="J978" s="387"/>
      <c r="K978" s="387"/>
    </row>
    <row r="979" spans="1:11" x14ac:dyDescent="0.2">
      <c r="A979" s="387"/>
      <c r="B979" s="387"/>
      <c r="C979" s="387"/>
      <c r="D979" s="387"/>
      <c r="E979" s="387"/>
      <c r="F979" s="387"/>
      <c r="G979" s="387"/>
      <c r="H979" s="386"/>
      <c r="I979" s="387"/>
      <c r="J979" s="387"/>
      <c r="K979" s="387"/>
    </row>
    <row r="980" spans="1:11" x14ac:dyDescent="0.2">
      <c r="A980" s="387"/>
      <c r="B980" s="387"/>
      <c r="C980" s="387"/>
      <c r="D980" s="387"/>
      <c r="E980" s="387"/>
      <c r="F980" s="387"/>
      <c r="G980" s="387"/>
      <c r="H980" s="386"/>
      <c r="I980" s="387"/>
      <c r="J980" s="387"/>
      <c r="K980" s="387"/>
    </row>
    <row r="981" spans="1:11" x14ac:dyDescent="0.2">
      <c r="A981" s="387"/>
      <c r="B981" s="387"/>
      <c r="C981" s="387"/>
      <c r="D981" s="387"/>
      <c r="E981" s="387"/>
      <c r="F981" s="387"/>
      <c r="G981" s="387"/>
      <c r="H981" s="386"/>
      <c r="I981" s="387"/>
      <c r="J981" s="387"/>
      <c r="K981" s="387"/>
    </row>
    <row r="982" spans="1:11" x14ac:dyDescent="0.2">
      <c r="A982" s="387"/>
      <c r="B982" s="387"/>
      <c r="C982" s="387"/>
      <c r="D982" s="387"/>
      <c r="E982" s="387"/>
      <c r="F982" s="387"/>
      <c r="G982" s="387"/>
      <c r="H982" s="386"/>
      <c r="I982" s="387"/>
      <c r="J982" s="387"/>
      <c r="K982" s="387"/>
    </row>
    <row r="983" spans="1:11" x14ac:dyDescent="0.2">
      <c r="A983" s="387"/>
      <c r="B983" s="387"/>
      <c r="C983" s="387"/>
      <c r="D983" s="387"/>
      <c r="E983" s="387"/>
      <c r="F983" s="387"/>
      <c r="G983" s="387"/>
      <c r="H983" s="386"/>
      <c r="I983" s="387"/>
      <c r="J983" s="387"/>
      <c r="K983" s="387"/>
    </row>
    <row r="984" spans="1:11" x14ac:dyDescent="0.2">
      <c r="A984" s="387"/>
      <c r="B984" s="387"/>
      <c r="C984" s="387"/>
      <c r="D984" s="387"/>
      <c r="E984" s="387"/>
      <c r="F984" s="387"/>
      <c r="G984" s="387"/>
      <c r="H984" s="386"/>
      <c r="I984" s="387"/>
      <c r="J984" s="387"/>
      <c r="K984" s="387"/>
    </row>
    <row r="985" spans="1:11" x14ac:dyDescent="0.2">
      <c r="A985" s="387"/>
      <c r="B985" s="387"/>
      <c r="C985" s="387"/>
      <c r="D985" s="387"/>
      <c r="E985" s="387"/>
      <c r="F985" s="387"/>
      <c r="G985" s="387"/>
      <c r="H985" s="386"/>
      <c r="I985" s="387"/>
      <c r="J985" s="387"/>
      <c r="K985" s="387"/>
    </row>
    <row r="986" spans="1:11" x14ac:dyDescent="0.2">
      <c r="A986" s="387"/>
      <c r="B986" s="387"/>
      <c r="C986" s="387"/>
      <c r="D986" s="387"/>
      <c r="E986" s="387"/>
      <c r="F986" s="387"/>
      <c r="G986" s="387"/>
      <c r="H986" s="386"/>
      <c r="I986" s="387"/>
      <c r="J986" s="387"/>
      <c r="K986" s="387"/>
    </row>
    <row r="987" spans="1:11" x14ac:dyDescent="0.2">
      <c r="A987" s="387"/>
      <c r="B987" s="387"/>
      <c r="C987" s="387"/>
      <c r="D987" s="387"/>
      <c r="E987" s="387"/>
      <c r="F987" s="387"/>
      <c r="G987" s="387"/>
      <c r="H987" s="386"/>
      <c r="I987" s="387"/>
      <c r="J987" s="387"/>
      <c r="K987" s="387"/>
    </row>
    <row r="988" spans="1:11" x14ac:dyDescent="0.2">
      <c r="A988" s="387"/>
      <c r="B988" s="387"/>
      <c r="C988" s="387"/>
      <c r="D988" s="387"/>
      <c r="E988" s="387"/>
      <c r="F988" s="387"/>
      <c r="G988" s="387"/>
      <c r="H988" s="386"/>
      <c r="I988" s="387"/>
      <c r="J988" s="387"/>
      <c r="K988" s="387"/>
    </row>
    <row r="989" spans="1:11" x14ac:dyDescent="0.2">
      <c r="A989" s="387"/>
      <c r="B989" s="387"/>
      <c r="C989" s="387"/>
      <c r="D989" s="387"/>
      <c r="E989" s="387"/>
      <c r="F989" s="387"/>
      <c r="G989" s="387"/>
      <c r="H989" s="386"/>
      <c r="I989" s="387"/>
      <c r="J989" s="387"/>
      <c r="K989" s="387"/>
    </row>
    <row r="990" spans="1:11" x14ac:dyDescent="0.2">
      <c r="A990" s="387"/>
      <c r="B990" s="387"/>
      <c r="C990" s="387"/>
      <c r="D990" s="387"/>
      <c r="E990" s="387"/>
      <c r="F990" s="387"/>
      <c r="G990" s="387"/>
      <c r="H990" s="386"/>
      <c r="I990" s="387"/>
      <c r="J990" s="387"/>
      <c r="K990" s="387"/>
    </row>
    <row r="991" spans="1:11" x14ac:dyDescent="0.2">
      <c r="A991" s="387"/>
      <c r="B991" s="387"/>
      <c r="C991" s="387"/>
      <c r="D991" s="387"/>
      <c r="E991" s="387"/>
      <c r="F991" s="387"/>
      <c r="G991" s="387"/>
      <c r="H991" s="386"/>
      <c r="I991" s="387"/>
      <c r="J991" s="387"/>
      <c r="K991" s="387"/>
    </row>
    <row r="992" spans="1:11" x14ac:dyDescent="0.2">
      <c r="A992" s="387"/>
      <c r="B992" s="387"/>
      <c r="C992" s="387"/>
      <c r="D992" s="387"/>
      <c r="E992" s="387"/>
      <c r="F992" s="387"/>
      <c r="G992" s="387"/>
      <c r="H992" s="386"/>
      <c r="I992" s="387"/>
      <c r="J992" s="387"/>
      <c r="K992" s="387"/>
    </row>
    <row r="993" spans="1:11" x14ac:dyDescent="0.2">
      <c r="A993" s="387"/>
      <c r="B993" s="387"/>
      <c r="C993" s="387"/>
      <c r="D993" s="387"/>
      <c r="E993" s="387"/>
      <c r="F993" s="387"/>
      <c r="G993" s="387"/>
      <c r="H993" s="386"/>
      <c r="I993" s="387"/>
      <c r="J993" s="387"/>
      <c r="K993" s="387"/>
    </row>
    <row r="994" spans="1:11" x14ac:dyDescent="0.2">
      <c r="A994" s="387"/>
      <c r="B994" s="387"/>
      <c r="C994" s="387"/>
      <c r="D994" s="387"/>
      <c r="E994" s="387"/>
      <c r="F994" s="387"/>
      <c r="G994" s="387"/>
      <c r="H994" s="386"/>
      <c r="I994" s="387"/>
      <c r="J994" s="387"/>
      <c r="K994" s="387"/>
    </row>
    <row r="995" spans="1:11" x14ac:dyDescent="0.2">
      <c r="A995" s="387"/>
      <c r="B995" s="387"/>
      <c r="C995" s="387"/>
      <c r="D995" s="387"/>
      <c r="E995" s="387"/>
      <c r="F995" s="387"/>
      <c r="G995" s="387"/>
      <c r="H995" s="386"/>
      <c r="I995" s="387"/>
      <c r="J995" s="387"/>
      <c r="K995" s="387"/>
    </row>
    <row r="996" spans="1:11" x14ac:dyDescent="0.2">
      <c r="A996" s="387"/>
      <c r="B996" s="387"/>
      <c r="C996" s="387"/>
      <c r="D996" s="387"/>
      <c r="E996" s="387"/>
      <c r="F996" s="387"/>
      <c r="G996" s="387"/>
      <c r="H996" s="386"/>
      <c r="I996" s="387"/>
      <c r="J996" s="387"/>
      <c r="K996" s="387"/>
    </row>
    <row r="997" spans="1:11" x14ac:dyDescent="0.2">
      <c r="A997" s="387"/>
      <c r="B997" s="387"/>
      <c r="C997" s="387"/>
      <c r="D997" s="387"/>
      <c r="E997" s="387"/>
      <c r="F997" s="387"/>
      <c r="G997" s="387"/>
      <c r="H997" s="386"/>
      <c r="I997" s="387"/>
      <c r="J997" s="387"/>
      <c r="K997" s="387"/>
    </row>
    <row r="998" spans="1:11" x14ac:dyDescent="0.2">
      <c r="A998" s="387"/>
      <c r="B998" s="387"/>
      <c r="C998" s="387"/>
      <c r="D998" s="387"/>
      <c r="E998" s="387"/>
      <c r="F998" s="387"/>
      <c r="G998" s="387"/>
      <c r="H998" s="386"/>
      <c r="I998" s="387"/>
      <c r="J998" s="387"/>
      <c r="K998" s="387"/>
    </row>
    <row r="999" spans="1:11" x14ac:dyDescent="0.2">
      <c r="A999" s="387"/>
      <c r="B999" s="387"/>
      <c r="C999" s="387"/>
      <c r="D999" s="387"/>
      <c r="E999" s="387"/>
      <c r="F999" s="387"/>
      <c r="G999" s="387"/>
      <c r="H999" s="386"/>
      <c r="I999" s="387"/>
      <c r="J999" s="387"/>
      <c r="K999" s="387"/>
    </row>
    <row r="1000" spans="1:11" x14ac:dyDescent="0.2">
      <c r="A1000" s="387"/>
      <c r="B1000" s="387"/>
      <c r="C1000" s="387"/>
      <c r="D1000" s="387"/>
      <c r="E1000" s="387"/>
      <c r="F1000" s="387"/>
      <c r="G1000" s="387"/>
      <c r="H1000" s="386"/>
      <c r="I1000" s="387"/>
      <c r="J1000" s="387"/>
      <c r="K1000" s="387"/>
    </row>
    <row r="1001" spans="1:11" x14ac:dyDescent="0.2">
      <c r="A1001" s="387"/>
      <c r="B1001" s="387"/>
      <c r="C1001" s="387"/>
      <c r="D1001" s="387"/>
      <c r="E1001" s="387"/>
      <c r="F1001" s="387"/>
      <c r="G1001" s="387"/>
      <c r="H1001" s="386"/>
      <c r="I1001" s="387"/>
      <c r="J1001" s="387"/>
      <c r="K1001" s="387"/>
    </row>
    <row r="1002" spans="1:11" x14ac:dyDescent="0.2">
      <c r="A1002" s="387"/>
      <c r="B1002" s="387"/>
      <c r="C1002" s="387"/>
      <c r="D1002" s="387"/>
      <c r="E1002" s="387"/>
      <c r="F1002" s="387"/>
      <c r="G1002" s="387"/>
      <c r="H1002" s="386"/>
      <c r="I1002" s="387"/>
      <c r="J1002" s="387"/>
      <c r="K1002" s="387"/>
    </row>
    <row r="1003" spans="1:11" x14ac:dyDescent="0.2">
      <c r="A1003" s="387"/>
      <c r="B1003" s="387"/>
      <c r="C1003" s="387"/>
      <c r="D1003" s="387"/>
      <c r="E1003" s="387"/>
      <c r="F1003" s="387"/>
      <c r="G1003" s="387"/>
      <c r="H1003" s="386"/>
      <c r="I1003" s="387"/>
      <c r="J1003" s="387"/>
      <c r="K1003" s="387"/>
    </row>
    <row r="1004" spans="1:11" x14ac:dyDescent="0.2">
      <c r="A1004" s="387"/>
      <c r="B1004" s="387"/>
      <c r="C1004" s="387"/>
      <c r="D1004" s="387"/>
      <c r="E1004" s="387"/>
      <c r="F1004" s="387"/>
      <c r="G1004" s="387"/>
      <c r="H1004" s="386"/>
      <c r="I1004" s="387"/>
      <c r="J1004" s="387"/>
      <c r="K1004" s="387"/>
    </row>
    <row r="1005" spans="1:11" x14ac:dyDescent="0.2">
      <c r="A1005" s="387"/>
      <c r="B1005" s="387"/>
      <c r="C1005" s="387"/>
      <c r="D1005" s="387"/>
      <c r="E1005" s="387"/>
      <c r="F1005" s="387"/>
      <c r="G1005" s="387"/>
      <c r="H1005" s="386"/>
      <c r="I1005" s="387"/>
      <c r="J1005" s="387"/>
      <c r="K1005" s="387"/>
    </row>
    <row r="1006" spans="1:11" x14ac:dyDescent="0.2">
      <c r="A1006" s="387"/>
      <c r="B1006" s="387"/>
      <c r="C1006" s="387"/>
      <c r="D1006" s="387"/>
      <c r="E1006" s="387"/>
      <c r="F1006" s="387"/>
      <c r="G1006" s="387"/>
      <c r="H1006" s="386"/>
      <c r="I1006" s="387"/>
      <c r="J1006" s="387"/>
      <c r="K1006" s="387"/>
    </row>
    <row r="1007" spans="1:11" x14ac:dyDescent="0.2">
      <c r="A1007" s="387"/>
      <c r="B1007" s="387"/>
      <c r="C1007" s="387"/>
      <c r="D1007" s="387"/>
      <c r="E1007" s="387"/>
      <c r="F1007" s="387"/>
      <c r="G1007" s="387"/>
      <c r="H1007" s="386"/>
      <c r="I1007" s="387"/>
      <c r="J1007" s="387"/>
      <c r="K1007" s="387"/>
    </row>
    <row r="1008" spans="1:11" x14ac:dyDescent="0.2">
      <c r="A1008" s="387"/>
      <c r="B1008" s="387"/>
      <c r="C1008" s="387"/>
      <c r="D1008" s="387"/>
      <c r="E1008" s="387"/>
      <c r="F1008" s="387"/>
      <c r="G1008" s="387"/>
      <c r="H1008" s="386"/>
      <c r="I1008" s="387"/>
      <c r="J1008" s="387"/>
      <c r="K1008" s="387"/>
    </row>
    <row r="1009" spans="1:11" x14ac:dyDescent="0.2">
      <c r="A1009" s="387"/>
      <c r="B1009" s="387"/>
      <c r="C1009" s="387"/>
      <c r="D1009" s="387"/>
      <c r="E1009" s="387"/>
      <c r="F1009" s="387"/>
      <c r="G1009" s="387"/>
      <c r="H1009" s="386"/>
      <c r="I1009" s="387"/>
      <c r="J1009" s="387"/>
      <c r="K1009" s="387"/>
    </row>
    <row r="1010" spans="1:11" x14ac:dyDescent="0.2">
      <c r="A1010" s="387"/>
      <c r="B1010" s="387"/>
      <c r="C1010" s="387"/>
      <c r="D1010" s="387"/>
      <c r="E1010" s="387"/>
      <c r="F1010" s="387"/>
      <c r="G1010" s="387"/>
      <c r="H1010" s="386"/>
      <c r="I1010" s="387"/>
      <c r="J1010" s="387"/>
      <c r="K1010" s="387"/>
    </row>
    <row r="1011" spans="1:11" x14ac:dyDescent="0.2">
      <c r="A1011" s="387"/>
      <c r="B1011" s="387"/>
      <c r="C1011" s="387"/>
      <c r="D1011" s="387"/>
      <c r="E1011" s="387"/>
      <c r="F1011" s="387"/>
      <c r="G1011" s="387"/>
      <c r="H1011" s="386"/>
      <c r="I1011" s="387"/>
      <c r="J1011" s="387"/>
      <c r="K1011" s="387"/>
    </row>
    <row r="1012" spans="1:11" x14ac:dyDescent="0.2">
      <c r="A1012" s="387"/>
      <c r="B1012" s="387"/>
      <c r="C1012" s="387"/>
      <c r="D1012" s="387"/>
      <c r="E1012" s="387"/>
      <c r="F1012" s="387"/>
      <c r="G1012" s="387"/>
      <c r="H1012" s="386"/>
      <c r="I1012" s="387"/>
      <c r="J1012" s="387"/>
      <c r="K1012" s="387"/>
    </row>
    <row r="1013" spans="1:11" x14ac:dyDescent="0.2">
      <c r="A1013" s="387"/>
      <c r="B1013" s="387"/>
      <c r="C1013" s="387"/>
      <c r="D1013" s="387"/>
      <c r="E1013" s="387"/>
      <c r="F1013" s="387"/>
      <c r="G1013" s="387"/>
      <c r="H1013" s="386"/>
      <c r="I1013" s="387"/>
      <c r="J1013" s="387"/>
      <c r="K1013" s="387"/>
    </row>
    <row r="1014" spans="1:11" x14ac:dyDescent="0.2">
      <c r="A1014" s="387"/>
      <c r="B1014" s="387"/>
      <c r="C1014" s="387"/>
      <c r="D1014" s="387"/>
      <c r="E1014" s="387"/>
      <c r="F1014" s="387"/>
      <c r="G1014" s="387"/>
      <c r="H1014" s="386"/>
      <c r="I1014" s="387"/>
      <c r="J1014" s="387"/>
      <c r="K1014" s="387"/>
    </row>
    <row r="1015" spans="1:11" x14ac:dyDescent="0.2">
      <c r="A1015" s="387"/>
      <c r="B1015" s="387"/>
      <c r="C1015" s="387"/>
      <c r="D1015" s="387"/>
      <c r="E1015" s="387"/>
      <c r="F1015" s="387"/>
      <c r="G1015" s="387"/>
      <c r="H1015" s="386"/>
      <c r="I1015" s="387"/>
      <c r="J1015" s="387"/>
      <c r="K1015" s="387"/>
    </row>
    <row r="1016" spans="1:11" x14ac:dyDescent="0.2">
      <c r="A1016" s="387"/>
      <c r="B1016" s="387"/>
      <c r="C1016" s="387"/>
      <c r="D1016" s="387"/>
      <c r="E1016" s="387"/>
      <c r="F1016" s="387"/>
      <c r="G1016" s="387"/>
      <c r="H1016" s="386"/>
      <c r="I1016" s="387"/>
      <c r="J1016" s="387"/>
      <c r="K1016" s="387"/>
    </row>
    <row r="1017" spans="1:11" x14ac:dyDescent="0.2">
      <c r="A1017" s="387"/>
      <c r="B1017" s="387"/>
      <c r="C1017" s="387"/>
      <c r="D1017" s="387"/>
      <c r="E1017" s="387"/>
      <c r="F1017" s="387"/>
      <c r="G1017" s="387"/>
      <c r="H1017" s="386"/>
      <c r="I1017" s="387"/>
      <c r="J1017" s="387"/>
      <c r="K1017" s="387"/>
    </row>
    <row r="1018" spans="1:11" x14ac:dyDescent="0.2">
      <c r="A1018" s="387"/>
      <c r="B1018" s="387"/>
      <c r="C1018" s="387"/>
      <c r="D1018" s="387"/>
      <c r="E1018" s="387"/>
      <c r="F1018" s="387"/>
      <c r="G1018" s="387"/>
      <c r="H1018" s="386"/>
      <c r="I1018" s="387"/>
      <c r="J1018" s="387"/>
      <c r="K1018" s="387"/>
    </row>
    <row r="1019" spans="1:11" x14ac:dyDescent="0.2">
      <c r="A1019" s="387"/>
      <c r="B1019" s="387"/>
      <c r="C1019" s="387"/>
      <c r="D1019" s="387"/>
      <c r="E1019" s="387"/>
      <c r="F1019" s="387"/>
      <c r="G1019" s="387"/>
      <c r="H1019" s="386"/>
      <c r="I1019" s="387"/>
      <c r="J1019" s="387"/>
      <c r="K1019" s="387"/>
    </row>
    <row r="1020" spans="1:11" x14ac:dyDescent="0.2">
      <c r="A1020" s="387"/>
      <c r="B1020" s="387"/>
      <c r="C1020" s="387"/>
      <c r="D1020" s="387"/>
      <c r="E1020" s="387"/>
      <c r="F1020" s="387"/>
      <c r="G1020" s="387"/>
      <c r="H1020" s="386"/>
      <c r="I1020" s="387"/>
      <c r="J1020" s="387"/>
      <c r="K1020" s="387"/>
    </row>
    <row r="1021" spans="1:11" x14ac:dyDescent="0.2">
      <c r="A1021" s="387"/>
      <c r="B1021" s="387"/>
      <c r="C1021" s="387"/>
      <c r="D1021" s="387"/>
      <c r="E1021" s="387"/>
      <c r="F1021" s="387"/>
      <c r="G1021" s="387"/>
      <c r="H1021" s="386"/>
      <c r="I1021" s="387"/>
      <c r="J1021" s="387"/>
      <c r="K1021" s="387"/>
    </row>
    <row r="1022" spans="1:11" x14ac:dyDescent="0.2">
      <c r="A1022" s="387"/>
      <c r="B1022" s="387"/>
      <c r="C1022" s="387"/>
      <c r="D1022" s="387"/>
      <c r="E1022" s="387"/>
      <c r="F1022" s="387"/>
      <c r="G1022" s="387"/>
      <c r="H1022" s="386"/>
      <c r="I1022" s="387"/>
      <c r="J1022" s="387"/>
      <c r="K1022" s="387"/>
    </row>
    <row r="1023" spans="1:11" x14ac:dyDescent="0.2">
      <c r="A1023" s="387"/>
      <c r="B1023" s="387"/>
      <c r="C1023" s="387"/>
      <c r="D1023" s="387"/>
      <c r="E1023" s="387"/>
      <c r="F1023" s="387"/>
      <c r="G1023" s="387"/>
      <c r="H1023" s="386"/>
      <c r="I1023" s="387"/>
      <c r="J1023" s="387"/>
      <c r="K1023" s="387"/>
    </row>
    <row r="1024" spans="1:11" x14ac:dyDescent="0.2">
      <c r="A1024" s="387"/>
      <c r="B1024" s="387"/>
      <c r="C1024" s="387"/>
      <c r="D1024" s="387"/>
      <c r="E1024" s="387"/>
      <c r="F1024" s="387"/>
      <c r="G1024" s="387"/>
      <c r="H1024" s="386"/>
      <c r="I1024" s="387"/>
      <c r="J1024" s="387"/>
      <c r="K1024" s="387"/>
    </row>
    <row r="1025" spans="1:11" x14ac:dyDescent="0.2">
      <c r="A1025" s="387"/>
      <c r="B1025" s="387"/>
      <c r="C1025" s="387"/>
      <c r="D1025" s="387"/>
      <c r="E1025" s="387"/>
      <c r="F1025" s="387"/>
      <c r="G1025" s="387"/>
      <c r="H1025" s="386"/>
      <c r="I1025" s="387"/>
      <c r="J1025" s="387"/>
      <c r="K1025" s="387"/>
    </row>
    <row r="1026" spans="1:11" x14ac:dyDescent="0.2">
      <c r="A1026" s="387"/>
      <c r="B1026" s="387"/>
      <c r="C1026" s="387"/>
      <c r="D1026" s="387"/>
      <c r="E1026" s="387"/>
      <c r="F1026" s="387"/>
      <c r="G1026" s="387"/>
      <c r="H1026" s="386"/>
      <c r="I1026" s="387"/>
      <c r="J1026" s="387"/>
      <c r="K1026" s="387"/>
    </row>
    <row r="1027" spans="1:11" x14ac:dyDescent="0.2">
      <c r="A1027" s="387"/>
      <c r="B1027" s="387"/>
      <c r="C1027" s="387"/>
      <c r="D1027" s="387"/>
      <c r="E1027" s="387"/>
      <c r="F1027" s="387"/>
      <c r="G1027" s="387"/>
      <c r="H1027" s="386"/>
      <c r="I1027" s="387"/>
      <c r="J1027" s="387"/>
      <c r="K1027" s="387"/>
    </row>
    <row r="1028" spans="1:11" x14ac:dyDescent="0.2">
      <c r="A1028" s="387"/>
      <c r="B1028" s="387"/>
      <c r="C1028" s="387"/>
      <c r="D1028" s="387"/>
      <c r="E1028" s="387"/>
      <c r="F1028" s="387"/>
      <c r="G1028" s="387"/>
      <c r="H1028" s="386"/>
      <c r="I1028" s="387"/>
      <c r="J1028" s="387"/>
      <c r="K1028" s="387"/>
    </row>
    <row r="1029" spans="1:11" x14ac:dyDescent="0.2">
      <c r="A1029" s="387"/>
      <c r="B1029" s="387"/>
      <c r="C1029" s="387"/>
      <c r="D1029" s="387"/>
      <c r="E1029" s="387"/>
      <c r="F1029" s="387"/>
      <c r="G1029" s="387"/>
      <c r="H1029" s="386"/>
      <c r="I1029" s="387"/>
      <c r="J1029" s="387"/>
      <c r="K1029" s="387"/>
    </row>
    <row r="1030" spans="1:11" x14ac:dyDescent="0.2">
      <c r="A1030" s="387"/>
      <c r="B1030" s="387"/>
      <c r="C1030" s="387"/>
      <c r="D1030" s="387"/>
      <c r="E1030" s="387"/>
      <c r="F1030" s="387"/>
      <c r="G1030" s="387"/>
      <c r="H1030" s="386"/>
      <c r="I1030" s="387"/>
      <c r="J1030" s="387"/>
      <c r="K1030" s="387"/>
    </row>
    <row r="1031" spans="1:11" x14ac:dyDescent="0.2">
      <c r="A1031" s="387"/>
      <c r="B1031" s="387"/>
      <c r="C1031" s="387"/>
      <c r="D1031" s="387"/>
      <c r="E1031" s="387"/>
      <c r="F1031" s="387"/>
      <c r="G1031" s="387"/>
      <c r="H1031" s="386"/>
      <c r="I1031" s="387"/>
      <c r="J1031" s="387"/>
      <c r="K1031" s="387"/>
    </row>
    <row r="1032" spans="1:11" x14ac:dyDescent="0.2">
      <c r="A1032" s="387"/>
      <c r="B1032" s="387"/>
      <c r="C1032" s="387"/>
      <c r="D1032" s="387"/>
      <c r="E1032" s="387"/>
      <c r="F1032" s="387"/>
      <c r="G1032" s="387"/>
      <c r="H1032" s="386"/>
      <c r="I1032" s="387"/>
      <c r="J1032" s="387"/>
      <c r="K1032" s="387"/>
    </row>
    <row r="1033" spans="1:11" x14ac:dyDescent="0.2">
      <c r="A1033" s="387"/>
      <c r="B1033" s="387"/>
      <c r="C1033" s="387"/>
      <c r="D1033" s="387"/>
      <c r="E1033" s="387"/>
      <c r="F1033" s="387"/>
      <c r="G1033" s="387"/>
      <c r="H1033" s="386"/>
      <c r="I1033" s="387"/>
      <c r="J1033" s="387"/>
      <c r="K1033" s="387"/>
    </row>
    <row r="1034" spans="1:11" x14ac:dyDescent="0.2">
      <c r="A1034" s="387"/>
      <c r="B1034" s="387"/>
      <c r="C1034" s="387"/>
      <c r="D1034" s="387"/>
      <c r="E1034" s="387"/>
      <c r="F1034" s="387"/>
      <c r="G1034" s="387"/>
      <c r="H1034" s="386"/>
      <c r="I1034" s="387"/>
      <c r="J1034" s="387"/>
      <c r="K1034" s="387"/>
    </row>
    <row r="1035" spans="1:11" x14ac:dyDescent="0.2">
      <c r="A1035" s="387"/>
      <c r="B1035" s="387"/>
      <c r="C1035" s="387"/>
      <c r="D1035" s="387"/>
      <c r="E1035" s="387"/>
      <c r="F1035" s="387"/>
      <c r="G1035" s="387"/>
      <c r="H1035" s="386"/>
      <c r="I1035" s="387"/>
      <c r="J1035" s="387"/>
      <c r="K1035" s="387"/>
    </row>
    <row r="1036" spans="1:11" x14ac:dyDescent="0.2">
      <c r="A1036" s="387"/>
      <c r="B1036" s="387"/>
      <c r="C1036" s="387"/>
      <c r="D1036" s="387"/>
      <c r="E1036" s="387"/>
      <c r="F1036" s="387"/>
      <c r="G1036" s="387"/>
      <c r="H1036" s="386"/>
      <c r="I1036" s="387"/>
      <c r="J1036" s="387"/>
      <c r="K1036" s="387"/>
    </row>
    <row r="1037" spans="1:11" x14ac:dyDescent="0.2">
      <c r="A1037" s="387"/>
      <c r="B1037" s="387"/>
      <c r="C1037" s="387"/>
      <c r="D1037" s="387"/>
      <c r="E1037" s="387"/>
      <c r="F1037" s="387"/>
      <c r="G1037" s="387"/>
      <c r="H1037" s="386"/>
      <c r="I1037" s="387"/>
      <c r="J1037" s="387"/>
      <c r="K1037" s="387"/>
    </row>
    <row r="1038" spans="1:11" x14ac:dyDescent="0.2">
      <c r="A1038" s="387"/>
      <c r="B1038" s="387"/>
      <c r="C1038" s="387"/>
      <c r="D1038" s="387"/>
      <c r="E1038" s="387"/>
      <c r="F1038" s="387"/>
      <c r="G1038" s="387"/>
      <c r="H1038" s="386"/>
      <c r="I1038" s="387"/>
      <c r="J1038" s="387"/>
      <c r="K1038" s="387"/>
    </row>
    <row r="1039" spans="1:11" x14ac:dyDescent="0.2">
      <c r="A1039" s="387"/>
      <c r="B1039" s="387"/>
      <c r="C1039" s="387"/>
      <c r="D1039" s="387"/>
      <c r="E1039" s="387"/>
      <c r="F1039" s="387"/>
      <c r="G1039" s="387"/>
      <c r="H1039" s="386"/>
      <c r="I1039" s="387"/>
      <c r="J1039" s="387"/>
      <c r="K1039" s="387"/>
    </row>
    <row r="1040" spans="1:11" x14ac:dyDescent="0.2">
      <c r="A1040" s="387"/>
      <c r="B1040" s="387"/>
      <c r="C1040" s="387"/>
      <c r="D1040" s="387"/>
      <c r="E1040" s="387"/>
      <c r="F1040" s="387"/>
      <c r="G1040" s="387"/>
      <c r="H1040" s="386"/>
      <c r="I1040" s="387"/>
      <c r="J1040" s="387"/>
      <c r="K1040" s="387"/>
    </row>
    <row r="1041" spans="1:11" x14ac:dyDescent="0.2">
      <c r="A1041" s="387"/>
      <c r="B1041" s="387"/>
      <c r="C1041" s="387"/>
      <c r="D1041" s="387"/>
      <c r="E1041" s="387"/>
      <c r="F1041" s="387"/>
      <c r="G1041" s="387"/>
      <c r="H1041" s="386"/>
      <c r="I1041" s="387"/>
      <c r="J1041" s="387"/>
      <c r="K1041" s="387"/>
    </row>
    <row r="1042" spans="1:11" x14ac:dyDescent="0.2">
      <c r="A1042" s="387"/>
      <c r="B1042" s="387"/>
      <c r="C1042" s="387"/>
      <c r="D1042" s="387"/>
      <c r="E1042" s="387"/>
      <c r="F1042" s="387"/>
      <c r="G1042" s="387"/>
      <c r="H1042" s="386"/>
      <c r="I1042" s="387"/>
      <c r="J1042" s="387"/>
      <c r="K1042" s="387"/>
    </row>
    <row r="1043" spans="1:11" x14ac:dyDescent="0.2">
      <c r="A1043" s="387"/>
      <c r="B1043" s="387"/>
      <c r="C1043" s="387"/>
      <c r="D1043" s="387"/>
      <c r="E1043" s="387"/>
      <c r="F1043" s="387"/>
      <c r="G1043" s="387"/>
      <c r="H1043" s="386"/>
      <c r="I1043" s="387"/>
      <c r="J1043" s="387"/>
      <c r="K1043" s="387"/>
    </row>
    <row r="1044" spans="1:11" x14ac:dyDescent="0.2">
      <c r="A1044" s="387"/>
      <c r="B1044" s="387"/>
      <c r="C1044" s="387"/>
      <c r="D1044" s="387"/>
      <c r="E1044" s="387"/>
      <c r="F1044" s="387"/>
      <c r="G1044" s="387"/>
      <c r="H1044" s="386"/>
      <c r="I1044" s="387"/>
      <c r="J1044" s="387"/>
      <c r="K1044" s="387"/>
    </row>
    <row r="1045" spans="1:11" x14ac:dyDescent="0.2">
      <c r="A1045" s="387"/>
      <c r="B1045" s="387"/>
      <c r="C1045" s="387"/>
      <c r="D1045" s="387"/>
      <c r="E1045" s="387"/>
      <c r="F1045" s="387"/>
      <c r="G1045" s="387"/>
      <c r="H1045" s="386"/>
      <c r="I1045" s="387"/>
      <c r="J1045" s="387"/>
      <c r="K1045" s="387"/>
    </row>
    <row r="1046" spans="1:11" x14ac:dyDescent="0.2">
      <c r="A1046" s="387"/>
      <c r="B1046" s="387"/>
      <c r="C1046" s="387"/>
      <c r="D1046" s="387"/>
      <c r="E1046" s="387"/>
      <c r="F1046" s="387"/>
      <c r="G1046" s="387"/>
      <c r="H1046" s="386"/>
      <c r="I1046" s="387"/>
      <c r="J1046" s="387"/>
      <c r="K1046" s="387"/>
    </row>
    <row r="1047" spans="1:11" x14ac:dyDescent="0.2">
      <c r="A1047" s="387"/>
      <c r="B1047" s="387"/>
      <c r="C1047" s="387"/>
      <c r="D1047" s="387"/>
      <c r="E1047" s="387"/>
      <c r="F1047" s="387"/>
      <c r="G1047" s="387"/>
      <c r="H1047" s="386"/>
      <c r="I1047" s="387"/>
      <c r="J1047" s="387"/>
      <c r="K1047" s="387"/>
    </row>
    <row r="1048" spans="1:11" x14ac:dyDescent="0.2">
      <c r="A1048" s="387"/>
      <c r="B1048" s="387"/>
      <c r="C1048" s="387"/>
      <c r="D1048" s="387"/>
      <c r="E1048" s="387"/>
      <c r="F1048" s="387"/>
      <c r="G1048" s="387"/>
      <c r="H1048" s="386"/>
      <c r="I1048" s="387"/>
      <c r="J1048" s="387"/>
      <c r="K1048" s="387"/>
    </row>
    <row r="1049" spans="1:11" x14ac:dyDescent="0.2">
      <c r="A1049" s="387"/>
      <c r="B1049" s="387"/>
      <c r="C1049" s="387"/>
      <c r="D1049" s="387"/>
      <c r="E1049" s="387"/>
      <c r="F1049" s="387"/>
      <c r="G1049" s="387"/>
      <c r="H1049" s="386"/>
      <c r="I1049" s="387"/>
      <c r="J1049" s="387"/>
      <c r="K1049" s="387"/>
    </row>
    <row r="1050" spans="1:11" x14ac:dyDescent="0.2">
      <c r="A1050" s="387"/>
      <c r="B1050" s="387"/>
      <c r="C1050" s="387"/>
      <c r="D1050" s="387"/>
      <c r="E1050" s="387"/>
      <c r="F1050" s="387"/>
      <c r="G1050" s="387"/>
      <c r="H1050" s="386"/>
      <c r="I1050" s="387"/>
      <c r="J1050" s="387"/>
      <c r="K1050" s="387"/>
    </row>
    <row r="1051" spans="1:11" x14ac:dyDescent="0.2">
      <c r="A1051" s="387"/>
      <c r="B1051" s="387"/>
      <c r="C1051" s="387"/>
      <c r="D1051" s="387"/>
      <c r="E1051" s="387"/>
      <c r="F1051" s="387"/>
      <c r="G1051" s="387"/>
      <c r="H1051" s="386"/>
      <c r="I1051" s="387"/>
      <c r="J1051" s="387"/>
      <c r="K1051" s="387"/>
    </row>
    <row r="1052" spans="1:11" x14ac:dyDescent="0.2">
      <c r="A1052" s="387"/>
      <c r="B1052" s="387"/>
      <c r="C1052" s="387"/>
      <c r="D1052" s="387"/>
      <c r="E1052" s="387"/>
      <c r="F1052" s="387"/>
      <c r="G1052" s="387"/>
      <c r="H1052" s="386"/>
      <c r="I1052" s="387"/>
      <c r="J1052" s="387"/>
      <c r="K1052" s="387"/>
    </row>
    <row r="1053" spans="1:11" x14ac:dyDescent="0.2">
      <c r="A1053" s="387"/>
      <c r="B1053" s="387"/>
      <c r="C1053" s="387"/>
      <c r="D1053" s="387"/>
      <c r="E1053" s="387"/>
      <c r="F1053" s="387"/>
      <c r="G1053" s="387"/>
      <c r="H1053" s="386"/>
      <c r="I1053" s="387"/>
      <c r="J1053" s="387"/>
      <c r="K1053" s="387"/>
    </row>
    <row r="1054" spans="1:11" x14ac:dyDescent="0.2">
      <c r="A1054" s="387"/>
      <c r="B1054" s="387"/>
      <c r="C1054" s="387"/>
      <c r="D1054" s="387"/>
      <c r="E1054" s="387"/>
      <c r="F1054" s="387"/>
      <c r="G1054" s="387"/>
      <c r="H1054" s="386"/>
      <c r="I1054" s="387"/>
      <c r="J1054" s="387"/>
      <c r="K1054" s="387"/>
    </row>
    <row r="1055" spans="1:11" x14ac:dyDescent="0.2">
      <c r="A1055" s="387"/>
      <c r="B1055" s="387"/>
      <c r="C1055" s="387"/>
      <c r="D1055" s="387"/>
      <c r="E1055" s="387"/>
      <c r="F1055" s="387"/>
      <c r="G1055" s="387"/>
      <c r="H1055" s="386"/>
      <c r="I1055" s="387"/>
      <c r="J1055" s="387"/>
      <c r="K1055" s="387"/>
    </row>
    <row r="1056" spans="1:11" x14ac:dyDescent="0.2">
      <c r="A1056" s="387"/>
      <c r="B1056" s="387"/>
      <c r="C1056" s="387"/>
      <c r="D1056" s="387"/>
      <c r="E1056" s="387"/>
      <c r="F1056" s="387"/>
      <c r="G1056" s="387"/>
      <c r="H1056" s="386"/>
      <c r="I1056" s="387"/>
      <c r="J1056" s="387"/>
      <c r="K1056" s="387"/>
    </row>
    <row r="1057" spans="1:11" x14ac:dyDescent="0.2">
      <c r="A1057" s="387"/>
      <c r="B1057" s="387"/>
      <c r="C1057" s="387"/>
      <c r="D1057" s="387"/>
      <c r="E1057" s="387"/>
      <c r="F1057" s="387"/>
      <c r="G1057" s="387"/>
      <c r="H1057" s="386"/>
      <c r="I1057" s="387"/>
      <c r="J1057" s="387"/>
      <c r="K1057" s="387"/>
    </row>
    <row r="1058" spans="1:11" x14ac:dyDescent="0.2">
      <c r="A1058" s="387"/>
      <c r="B1058" s="387"/>
      <c r="C1058" s="387"/>
      <c r="D1058" s="387"/>
      <c r="E1058" s="387"/>
      <c r="F1058" s="387"/>
      <c r="G1058" s="387"/>
      <c r="H1058" s="386"/>
      <c r="I1058" s="387"/>
      <c r="J1058" s="387"/>
      <c r="K1058" s="387"/>
    </row>
    <row r="1059" spans="1:11" x14ac:dyDescent="0.2">
      <c r="A1059" s="387"/>
      <c r="B1059" s="387"/>
      <c r="C1059" s="387"/>
      <c r="D1059" s="387"/>
      <c r="E1059" s="387"/>
      <c r="F1059" s="387"/>
      <c r="G1059" s="387"/>
      <c r="H1059" s="386"/>
      <c r="I1059" s="387"/>
      <c r="J1059" s="387"/>
      <c r="K1059" s="387"/>
    </row>
    <row r="1060" spans="1:11" x14ac:dyDescent="0.2">
      <c r="A1060" s="387"/>
      <c r="B1060" s="387"/>
      <c r="C1060" s="387"/>
      <c r="D1060" s="387"/>
      <c r="E1060" s="387"/>
      <c r="F1060" s="387"/>
      <c r="G1060" s="387"/>
      <c r="H1060" s="386"/>
      <c r="I1060" s="387"/>
      <c r="J1060" s="387"/>
      <c r="K1060" s="387"/>
    </row>
    <row r="1061" spans="1:11" x14ac:dyDescent="0.2">
      <c r="A1061" s="387"/>
      <c r="B1061" s="387"/>
      <c r="C1061" s="387"/>
      <c r="D1061" s="387"/>
      <c r="E1061" s="387"/>
      <c r="F1061" s="387"/>
      <c r="G1061" s="387"/>
      <c r="H1061" s="386"/>
      <c r="I1061" s="387"/>
      <c r="J1061" s="387"/>
      <c r="K1061" s="387"/>
    </row>
    <row r="1062" spans="1:11" x14ac:dyDescent="0.2">
      <c r="A1062" s="387"/>
      <c r="B1062" s="387"/>
      <c r="C1062" s="387"/>
      <c r="D1062" s="387"/>
      <c r="E1062" s="387"/>
      <c r="F1062" s="387"/>
      <c r="G1062" s="387"/>
      <c r="H1062" s="386"/>
      <c r="I1062" s="387"/>
      <c r="J1062" s="387"/>
      <c r="K1062" s="387"/>
    </row>
    <row r="1063" spans="1:11" x14ac:dyDescent="0.2">
      <c r="A1063" s="387"/>
      <c r="B1063" s="387"/>
      <c r="C1063" s="387"/>
      <c r="D1063" s="387"/>
      <c r="E1063" s="387"/>
      <c r="F1063" s="387"/>
      <c r="G1063" s="387"/>
      <c r="H1063" s="386"/>
      <c r="I1063" s="387"/>
      <c r="J1063" s="387"/>
      <c r="K1063" s="387"/>
    </row>
    <row r="1064" spans="1:11" x14ac:dyDescent="0.2">
      <c r="A1064" s="387"/>
      <c r="B1064" s="387"/>
      <c r="C1064" s="387"/>
      <c r="D1064" s="387"/>
      <c r="E1064" s="387"/>
      <c r="F1064" s="387"/>
      <c r="G1064" s="387"/>
      <c r="H1064" s="386"/>
      <c r="I1064" s="387"/>
      <c r="J1064" s="387"/>
      <c r="K1064" s="387"/>
    </row>
    <row r="1065" spans="1:11" x14ac:dyDescent="0.2">
      <c r="A1065" s="387"/>
      <c r="B1065" s="387"/>
      <c r="C1065" s="387"/>
      <c r="D1065" s="387"/>
      <c r="E1065" s="387"/>
      <c r="F1065" s="387"/>
      <c r="G1065" s="387"/>
      <c r="H1065" s="386"/>
      <c r="I1065" s="387"/>
      <c r="J1065" s="387"/>
      <c r="K1065" s="387"/>
    </row>
    <row r="1066" spans="1:11" x14ac:dyDescent="0.2">
      <c r="A1066" s="387"/>
      <c r="B1066" s="387"/>
      <c r="C1066" s="387"/>
      <c r="D1066" s="387"/>
      <c r="E1066" s="387"/>
      <c r="F1066" s="387"/>
      <c r="G1066" s="387"/>
      <c r="H1066" s="386"/>
      <c r="I1066" s="387"/>
      <c r="J1066" s="387"/>
      <c r="K1066" s="387"/>
    </row>
    <row r="1067" spans="1:11" x14ac:dyDescent="0.2">
      <c r="A1067" s="387"/>
      <c r="B1067" s="387"/>
      <c r="C1067" s="387"/>
      <c r="D1067" s="387"/>
      <c r="E1067" s="387"/>
      <c r="F1067" s="387"/>
      <c r="G1067" s="387"/>
      <c r="H1067" s="386"/>
      <c r="I1067" s="387"/>
      <c r="J1067" s="387"/>
      <c r="K1067" s="387"/>
    </row>
    <row r="1068" spans="1:11" x14ac:dyDescent="0.2">
      <c r="A1068" s="387"/>
      <c r="B1068" s="387"/>
      <c r="C1068" s="387"/>
      <c r="D1068" s="387"/>
      <c r="E1068" s="387"/>
      <c r="F1068" s="387"/>
      <c r="G1068" s="387"/>
      <c r="H1068" s="386"/>
      <c r="I1068" s="387"/>
      <c r="J1068" s="387"/>
      <c r="K1068" s="387"/>
    </row>
    <row r="1069" spans="1:11" x14ac:dyDescent="0.2">
      <c r="A1069" s="387"/>
      <c r="B1069" s="387"/>
      <c r="C1069" s="387"/>
      <c r="D1069" s="387"/>
      <c r="E1069" s="387"/>
      <c r="F1069" s="387"/>
      <c r="G1069" s="387"/>
      <c r="H1069" s="386"/>
      <c r="I1069" s="387"/>
      <c r="J1069" s="387"/>
      <c r="K1069" s="387"/>
    </row>
    <row r="1070" spans="1:11" x14ac:dyDescent="0.2">
      <c r="A1070" s="387"/>
      <c r="B1070" s="387"/>
      <c r="C1070" s="387"/>
      <c r="D1070" s="387"/>
      <c r="E1070" s="387"/>
      <c r="F1070" s="387"/>
      <c r="G1070" s="387"/>
      <c r="H1070" s="386"/>
      <c r="I1070" s="387"/>
      <c r="J1070" s="387"/>
      <c r="K1070" s="387"/>
    </row>
    <row r="1071" spans="1:11" x14ac:dyDescent="0.2">
      <c r="A1071" s="387"/>
      <c r="B1071" s="387"/>
      <c r="C1071" s="387"/>
      <c r="D1071" s="387"/>
      <c r="E1071" s="387"/>
      <c r="F1071" s="387"/>
      <c r="G1071" s="387"/>
      <c r="H1071" s="386"/>
      <c r="I1071" s="387"/>
      <c r="J1071" s="387"/>
      <c r="K1071" s="387"/>
    </row>
    <row r="1072" spans="1:11" x14ac:dyDescent="0.2">
      <c r="A1072" s="387"/>
      <c r="B1072" s="387"/>
      <c r="C1072" s="387"/>
      <c r="D1072" s="387"/>
      <c r="E1072" s="387"/>
      <c r="F1072" s="387"/>
      <c r="G1072" s="387"/>
      <c r="H1072" s="386"/>
      <c r="I1072" s="387"/>
      <c r="J1072" s="387"/>
      <c r="K1072" s="387"/>
    </row>
    <row r="1073" spans="1:11" x14ac:dyDescent="0.2">
      <c r="A1073" s="387"/>
      <c r="B1073" s="387"/>
      <c r="C1073" s="387"/>
      <c r="D1073" s="387"/>
      <c r="E1073" s="387"/>
      <c r="F1073" s="387"/>
      <c r="G1073" s="387"/>
      <c r="H1073" s="386"/>
      <c r="I1073" s="387"/>
      <c r="J1073" s="387"/>
      <c r="K1073" s="387"/>
    </row>
    <row r="1074" spans="1:11" x14ac:dyDescent="0.2">
      <c r="A1074" s="387"/>
      <c r="B1074" s="387"/>
      <c r="C1074" s="387"/>
      <c r="D1074" s="387"/>
      <c r="E1074" s="387"/>
      <c r="F1074" s="387"/>
      <c r="G1074" s="387"/>
      <c r="H1074" s="386"/>
      <c r="I1074" s="387"/>
      <c r="J1074" s="387"/>
      <c r="K1074" s="387"/>
    </row>
    <row r="1075" spans="1:11" x14ac:dyDescent="0.2">
      <c r="A1075" s="387"/>
      <c r="B1075" s="387"/>
      <c r="C1075" s="387"/>
      <c r="D1075" s="387"/>
      <c r="E1075" s="387"/>
      <c r="F1075" s="387"/>
      <c r="G1075" s="387"/>
      <c r="H1075" s="386"/>
      <c r="I1075" s="387"/>
      <c r="J1075" s="387"/>
      <c r="K1075" s="387"/>
    </row>
    <row r="1076" spans="1:11" x14ac:dyDescent="0.2">
      <c r="A1076" s="387"/>
      <c r="B1076" s="387"/>
      <c r="C1076" s="387"/>
      <c r="D1076" s="387"/>
      <c r="E1076" s="387"/>
      <c r="F1076" s="387"/>
      <c r="G1076" s="387"/>
      <c r="H1076" s="386"/>
      <c r="I1076" s="387"/>
      <c r="J1076" s="387"/>
      <c r="K1076" s="387"/>
    </row>
    <row r="1077" spans="1:11" x14ac:dyDescent="0.2">
      <c r="A1077" s="387"/>
      <c r="B1077" s="387"/>
      <c r="C1077" s="387"/>
      <c r="D1077" s="387"/>
      <c r="E1077" s="387"/>
      <c r="F1077" s="387"/>
      <c r="G1077" s="387"/>
      <c r="H1077" s="386"/>
      <c r="I1077" s="387"/>
      <c r="J1077" s="387"/>
      <c r="K1077" s="387"/>
    </row>
    <row r="1078" spans="1:11" x14ac:dyDescent="0.2">
      <c r="A1078" s="387"/>
      <c r="B1078" s="387"/>
      <c r="C1078" s="387"/>
      <c r="D1078" s="387"/>
      <c r="E1078" s="387"/>
      <c r="F1078" s="387"/>
      <c r="G1078" s="387"/>
      <c r="H1078" s="386"/>
      <c r="I1078" s="387"/>
      <c r="J1078" s="387"/>
      <c r="K1078" s="387"/>
    </row>
    <row r="1079" spans="1:11" x14ac:dyDescent="0.2">
      <c r="A1079" s="387"/>
      <c r="B1079" s="387"/>
      <c r="C1079" s="387"/>
      <c r="D1079" s="387"/>
      <c r="E1079" s="387"/>
      <c r="F1079" s="387"/>
      <c r="G1079" s="387"/>
      <c r="H1079" s="386"/>
      <c r="I1079" s="387"/>
      <c r="J1079" s="387"/>
      <c r="K1079" s="387"/>
    </row>
    <row r="1080" spans="1:11" x14ac:dyDescent="0.2">
      <c r="A1080" s="387"/>
      <c r="B1080" s="387"/>
      <c r="C1080" s="387"/>
      <c r="D1080" s="387"/>
      <c r="E1080" s="387"/>
      <c r="F1080" s="387"/>
      <c r="G1080" s="387"/>
      <c r="H1080" s="386"/>
      <c r="I1080" s="387"/>
      <c r="J1080" s="387"/>
      <c r="K1080" s="387"/>
    </row>
    <row r="1081" spans="1:11" x14ac:dyDescent="0.2">
      <c r="A1081" s="387"/>
      <c r="B1081" s="387"/>
      <c r="C1081" s="387"/>
      <c r="D1081" s="387"/>
      <c r="E1081" s="387"/>
      <c r="F1081" s="387"/>
      <c r="G1081" s="387"/>
      <c r="H1081" s="386"/>
      <c r="I1081" s="387"/>
      <c r="J1081" s="387"/>
      <c r="K1081" s="387"/>
    </row>
    <row r="1082" spans="1:11" x14ac:dyDescent="0.2">
      <c r="A1082" s="387"/>
      <c r="B1082" s="387"/>
      <c r="C1082" s="387"/>
      <c r="D1082" s="387"/>
      <c r="E1082" s="387"/>
      <c r="F1082" s="387"/>
      <c r="G1082" s="387"/>
      <c r="H1082" s="386"/>
      <c r="I1082" s="387"/>
      <c r="J1082" s="387"/>
      <c r="K1082" s="387"/>
    </row>
    <row r="1083" spans="1:11" x14ac:dyDescent="0.2">
      <c r="A1083" s="387"/>
      <c r="B1083" s="387"/>
      <c r="C1083" s="387"/>
      <c r="D1083" s="387"/>
      <c r="E1083" s="387"/>
      <c r="F1083" s="387"/>
      <c r="G1083" s="387"/>
      <c r="H1083" s="386"/>
      <c r="I1083" s="387"/>
      <c r="J1083" s="387"/>
      <c r="K1083" s="387"/>
    </row>
    <row r="1084" spans="1:11" x14ac:dyDescent="0.2">
      <c r="A1084" s="387"/>
      <c r="B1084" s="387"/>
      <c r="C1084" s="387"/>
      <c r="D1084" s="387"/>
      <c r="E1084" s="387"/>
      <c r="F1084" s="387"/>
      <c r="G1084" s="387"/>
      <c r="H1084" s="386"/>
      <c r="I1084" s="387"/>
      <c r="J1084" s="387"/>
      <c r="K1084" s="387"/>
    </row>
    <row r="1085" spans="1:11" x14ac:dyDescent="0.2">
      <c r="A1085" s="387"/>
      <c r="B1085" s="387"/>
      <c r="C1085" s="387"/>
      <c r="D1085" s="387"/>
      <c r="E1085" s="387"/>
      <c r="F1085" s="387"/>
      <c r="G1085" s="387"/>
      <c r="H1085" s="386"/>
      <c r="I1085" s="387"/>
      <c r="J1085" s="387"/>
      <c r="K1085" s="387"/>
    </row>
    <row r="1086" spans="1:11" x14ac:dyDescent="0.2">
      <c r="A1086" s="387"/>
      <c r="B1086" s="387"/>
      <c r="C1086" s="387"/>
      <c r="D1086" s="387"/>
      <c r="E1086" s="387"/>
      <c r="F1086" s="387"/>
      <c r="G1086" s="387"/>
      <c r="H1086" s="386"/>
      <c r="I1086" s="387"/>
      <c r="J1086" s="387"/>
      <c r="K1086" s="387"/>
    </row>
    <row r="1087" spans="1:11" x14ac:dyDescent="0.2">
      <c r="A1087" s="387"/>
      <c r="B1087" s="387"/>
      <c r="C1087" s="387"/>
      <c r="D1087" s="387"/>
      <c r="E1087" s="387"/>
      <c r="F1087" s="387"/>
      <c r="G1087" s="387"/>
      <c r="H1087" s="386"/>
      <c r="I1087" s="387"/>
      <c r="J1087" s="387"/>
      <c r="K1087" s="387"/>
    </row>
    <row r="1088" spans="1:11" x14ac:dyDescent="0.2">
      <c r="A1088" s="387"/>
      <c r="B1088" s="387"/>
      <c r="C1088" s="387"/>
      <c r="D1088" s="387"/>
      <c r="E1088" s="387"/>
      <c r="F1088" s="387"/>
      <c r="G1088" s="387"/>
      <c r="H1088" s="386"/>
      <c r="I1088" s="387"/>
      <c r="J1088" s="387"/>
      <c r="K1088" s="387"/>
    </row>
    <row r="1089" spans="1:11" x14ac:dyDescent="0.2">
      <c r="A1089" s="387"/>
      <c r="B1089" s="387"/>
      <c r="C1089" s="387"/>
      <c r="D1089" s="387"/>
      <c r="E1089" s="387"/>
      <c r="F1089" s="387"/>
      <c r="G1089" s="387"/>
      <c r="H1089" s="386"/>
      <c r="I1089" s="387"/>
      <c r="J1089" s="387"/>
      <c r="K1089" s="387"/>
    </row>
    <row r="1090" spans="1:11" x14ac:dyDescent="0.2">
      <c r="A1090" s="387"/>
      <c r="B1090" s="387"/>
      <c r="C1090" s="387"/>
      <c r="D1090" s="387"/>
      <c r="E1090" s="387"/>
      <c r="F1090" s="387"/>
      <c r="G1090" s="387"/>
      <c r="H1090" s="386"/>
      <c r="I1090" s="387"/>
      <c r="J1090" s="387"/>
      <c r="K1090" s="387"/>
    </row>
    <row r="1091" spans="1:11" x14ac:dyDescent="0.2">
      <c r="A1091" s="387"/>
      <c r="B1091" s="387"/>
      <c r="C1091" s="387"/>
      <c r="D1091" s="387"/>
      <c r="E1091" s="387"/>
      <c r="F1091" s="387"/>
      <c r="G1091" s="387"/>
      <c r="H1091" s="386"/>
      <c r="I1091" s="387"/>
      <c r="J1091" s="387"/>
      <c r="K1091" s="387"/>
    </row>
    <row r="1092" spans="1:11" x14ac:dyDescent="0.2">
      <c r="A1092" s="387"/>
      <c r="B1092" s="387"/>
      <c r="C1092" s="387"/>
      <c r="D1092" s="387"/>
      <c r="E1092" s="387"/>
      <c r="F1092" s="387"/>
      <c r="G1092" s="387"/>
      <c r="H1092" s="386"/>
      <c r="I1092" s="387"/>
      <c r="J1092" s="387"/>
      <c r="K1092" s="387"/>
    </row>
    <row r="1093" spans="1:11" x14ac:dyDescent="0.2">
      <c r="A1093" s="387"/>
      <c r="B1093" s="387"/>
      <c r="C1093" s="387"/>
      <c r="D1093" s="387"/>
      <c r="E1093" s="387"/>
      <c r="F1093" s="387"/>
      <c r="G1093" s="387"/>
      <c r="H1093" s="386"/>
      <c r="I1093" s="387"/>
      <c r="J1093" s="387"/>
      <c r="K1093" s="387"/>
    </row>
    <row r="1094" spans="1:11" x14ac:dyDescent="0.2">
      <c r="A1094" s="387"/>
      <c r="B1094" s="387"/>
      <c r="C1094" s="387"/>
      <c r="D1094" s="387"/>
      <c r="E1094" s="387"/>
      <c r="F1094" s="387"/>
      <c r="G1094" s="387"/>
      <c r="H1094" s="386"/>
      <c r="I1094" s="387"/>
      <c r="J1094" s="387"/>
      <c r="K1094" s="387"/>
    </row>
    <row r="1095" spans="1:11" x14ac:dyDescent="0.2">
      <c r="A1095" s="387"/>
      <c r="B1095" s="387"/>
      <c r="C1095" s="387"/>
      <c r="D1095" s="387"/>
      <c r="E1095" s="387"/>
      <c r="F1095" s="387"/>
      <c r="G1095" s="387"/>
      <c r="H1095" s="386"/>
      <c r="I1095" s="387"/>
      <c r="J1095" s="387"/>
      <c r="K1095" s="387"/>
    </row>
    <row r="1096" spans="1:11" x14ac:dyDescent="0.2">
      <c r="A1096" s="387"/>
      <c r="B1096" s="387"/>
      <c r="C1096" s="387"/>
      <c r="D1096" s="387"/>
      <c r="E1096" s="387"/>
      <c r="F1096" s="387"/>
      <c r="G1096" s="387"/>
      <c r="H1096" s="386"/>
      <c r="I1096" s="387"/>
      <c r="J1096" s="387"/>
      <c r="K1096" s="387"/>
    </row>
    <row r="1097" spans="1:11" x14ac:dyDescent="0.2">
      <c r="A1097" s="387"/>
      <c r="B1097" s="387"/>
      <c r="C1097" s="387"/>
      <c r="D1097" s="387"/>
      <c r="E1097" s="387"/>
      <c r="F1097" s="387"/>
      <c r="G1097" s="387"/>
      <c r="H1097" s="386"/>
      <c r="I1097" s="387"/>
      <c r="J1097" s="387"/>
      <c r="K1097" s="387"/>
    </row>
    <row r="1098" spans="1:11" x14ac:dyDescent="0.2">
      <c r="A1098" s="387"/>
      <c r="B1098" s="387"/>
      <c r="C1098" s="387"/>
      <c r="D1098" s="387"/>
      <c r="E1098" s="387"/>
      <c r="F1098" s="387"/>
      <c r="G1098" s="387"/>
      <c r="H1098" s="386"/>
      <c r="I1098" s="387"/>
      <c r="J1098" s="387"/>
      <c r="K1098" s="387"/>
    </row>
    <row r="1099" spans="1:11" x14ac:dyDescent="0.2">
      <c r="A1099" s="387"/>
      <c r="B1099" s="387"/>
      <c r="C1099" s="387"/>
      <c r="D1099" s="387"/>
      <c r="E1099" s="387"/>
      <c r="F1099" s="387"/>
      <c r="G1099" s="387"/>
      <c r="H1099" s="386"/>
      <c r="I1099" s="387"/>
      <c r="J1099" s="387"/>
      <c r="K1099" s="387"/>
    </row>
    <row r="1100" spans="1:11" x14ac:dyDescent="0.2">
      <c r="A1100" s="387"/>
      <c r="B1100" s="387"/>
      <c r="C1100" s="387"/>
      <c r="D1100" s="387"/>
      <c r="E1100" s="387"/>
      <c r="F1100" s="387"/>
      <c r="G1100" s="387"/>
      <c r="H1100" s="386"/>
      <c r="I1100" s="387"/>
      <c r="J1100" s="387"/>
      <c r="K1100" s="387"/>
    </row>
    <row r="1101" spans="1:11" x14ac:dyDescent="0.2">
      <c r="A1101" s="387"/>
      <c r="B1101" s="387"/>
      <c r="C1101" s="387"/>
      <c r="D1101" s="387"/>
      <c r="E1101" s="387"/>
      <c r="F1101" s="387"/>
      <c r="G1101" s="387"/>
      <c r="H1101" s="386"/>
      <c r="I1101" s="387"/>
      <c r="J1101" s="387"/>
      <c r="K1101" s="387"/>
    </row>
    <row r="1102" spans="1:11" x14ac:dyDescent="0.2">
      <c r="A1102" s="387"/>
      <c r="B1102" s="387"/>
      <c r="C1102" s="387"/>
      <c r="D1102" s="387"/>
      <c r="E1102" s="387"/>
      <c r="F1102" s="387"/>
      <c r="G1102" s="387"/>
      <c r="H1102" s="386"/>
      <c r="I1102" s="387"/>
      <c r="J1102" s="387"/>
      <c r="K1102" s="387"/>
    </row>
    <row r="1103" spans="1:11" x14ac:dyDescent="0.2">
      <c r="A1103" s="387"/>
      <c r="B1103" s="387"/>
      <c r="C1103" s="387"/>
      <c r="D1103" s="387"/>
      <c r="E1103" s="387"/>
      <c r="F1103" s="387"/>
      <c r="G1103" s="387"/>
      <c r="H1103" s="386"/>
      <c r="I1103" s="387"/>
      <c r="J1103" s="387"/>
      <c r="K1103" s="387"/>
    </row>
    <row r="1104" spans="1:11" x14ac:dyDescent="0.2">
      <c r="A1104" s="387"/>
      <c r="B1104" s="387"/>
      <c r="C1104" s="387"/>
      <c r="D1104" s="387"/>
      <c r="E1104" s="387"/>
      <c r="F1104" s="387"/>
      <c r="G1104" s="387"/>
      <c r="H1104" s="386"/>
      <c r="I1104" s="387"/>
      <c r="J1104" s="387"/>
      <c r="K1104" s="387"/>
    </row>
    <row r="1105" spans="1:11" x14ac:dyDescent="0.2">
      <c r="A1105" s="387"/>
      <c r="B1105" s="387"/>
      <c r="C1105" s="387"/>
      <c r="D1105" s="387"/>
      <c r="E1105" s="387"/>
      <c r="F1105" s="387"/>
      <c r="G1105" s="387"/>
      <c r="H1105" s="386"/>
      <c r="I1105" s="387"/>
      <c r="J1105" s="387"/>
      <c r="K1105" s="387"/>
    </row>
    <row r="1106" spans="1:11" x14ac:dyDescent="0.2">
      <c r="A1106" s="387"/>
      <c r="B1106" s="387"/>
      <c r="C1106" s="387"/>
      <c r="D1106" s="387"/>
      <c r="E1106" s="387"/>
      <c r="F1106" s="387"/>
      <c r="G1106" s="387"/>
      <c r="H1106" s="386"/>
      <c r="I1106" s="387"/>
      <c r="J1106" s="387"/>
      <c r="K1106" s="387"/>
    </row>
    <row r="1107" spans="1:11" x14ac:dyDescent="0.2">
      <c r="A1107" s="387"/>
      <c r="B1107" s="387"/>
      <c r="C1107" s="387"/>
      <c r="D1107" s="387"/>
      <c r="E1107" s="387"/>
      <c r="F1107" s="387"/>
      <c r="G1107" s="387"/>
      <c r="H1107" s="386"/>
      <c r="I1107" s="387"/>
      <c r="J1107" s="387"/>
      <c r="K1107" s="387"/>
    </row>
    <row r="1108" spans="1:11" x14ac:dyDescent="0.2">
      <c r="A1108" s="387"/>
      <c r="B1108" s="387"/>
      <c r="C1108" s="387"/>
      <c r="D1108" s="387"/>
      <c r="E1108" s="387"/>
      <c r="F1108" s="387"/>
      <c r="G1108" s="387"/>
      <c r="H1108" s="386"/>
      <c r="I1108" s="387"/>
      <c r="J1108" s="387"/>
      <c r="K1108" s="387"/>
    </row>
    <row r="1109" spans="1:11" x14ac:dyDescent="0.2">
      <c r="A1109" s="387"/>
      <c r="B1109" s="387"/>
      <c r="C1109" s="387"/>
      <c r="D1109" s="387"/>
      <c r="E1109" s="387"/>
      <c r="F1109" s="387"/>
      <c r="G1109" s="387"/>
      <c r="H1109" s="386"/>
      <c r="I1109" s="387"/>
      <c r="J1109" s="387"/>
      <c r="K1109" s="387"/>
    </row>
    <row r="1110" spans="1:11" x14ac:dyDescent="0.2">
      <c r="A1110" s="387"/>
      <c r="B1110" s="387"/>
      <c r="C1110" s="387"/>
      <c r="D1110" s="387"/>
      <c r="E1110" s="387"/>
      <c r="F1110" s="387"/>
      <c r="G1110" s="387"/>
      <c r="H1110" s="386"/>
      <c r="I1110" s="387"/>
      <c r="J1110" s="387"/>
      <c r="K1110" s="387"/>
    </row>
    <row r="1111" spans="1:11" x14ac:dyDescent="0.2">
      <c r="A1111" s="387"/>
      <c r="B1111" s="387"/>
      <c r="C1111" s="387"/>
      <c r="D1111" s="387"/>
      <c r="E1111" s="387"/>
      <c r="F1111" s="387"/>
      <c r="G1111" s="387"/>
      <c r="H1111" s="386"/>
      <c r="I1111" s="387"/>
      <c r="J1111" s="387"/>
      <c r="K1111" s="387"/>
    </row>
    <row r="1112" spans="1:11" x14ac:dyDescent="0.2">
      <c r="A1112" s="387"/>
      <c r="B1112" s="387"/>
      <c r="C1112" s="387"/>
      <c r="D1112" s="387"/>
      <c r="E1112" s="387"/>
      <c r="F1112" s="387"/>
      <c r="G1112" s="387"/>
      <c r="H1112" s="386"/>
      <c r="I1112" s="387"/>
      <c r="J1112" s="387"/>
      <c r="K1112" s="387"/>
    </row>
    <row r="1113" spans="1:11" x14ac:dyDescent="0.2">
      <c r="A1113" s="387"/>
      <c r="B1113" s="387"/>
      <c r="C1113" s="387"/>
      <c r="D1113" s="387"/>
      <c r="E1113" s="387"/>
      <c r="F1113" s="387"/>
      <c r="G1113" s="387"/>
      <c r="H1113" s="386"/>
      <c r="I1113" s="387"/>
      <c r="J1113" s="387"/>
      <c r="K1113" s="387"/>
    </row>
    <row r="1114" spans="1:11" x14ac:dyDescent="0.2">
      <c r="A1114" s="387"/>
      <c r="B1114" s="387"/>
      <c r="C1114" s="387"/>
      <c r="D1114" s="387"/>
      <c r="E1114" s="387"/>
      <c r="F1114" s="387"/>
      <c r="G1114" s="387"/>
      <c r="H1114" s="386"/>
      <c r="I1114" s="387"/>
      <c r="J1114" s="387"/>
      <c r="K1114" s="387"/>
    </row>
    <row r="1115" spans="1:11" x14ac:dyDescent="0.2">
      <c r="A1115" s="387"/>
      <c r="B1115" s="387"/>
      <c r="C1115" s="387"/>
      <c r="D1115" s="387"/>
      <c r="E1115" s="387"/>
      <c r="F1115" s="387"/>
      <c r="G1115" s="387"/>
      <c r="H1115" s="386"/>
      <c r="I1115" s="387"/>
      <c r="J1115" s="387"/>
      <c r="K1115" s="387"/>
    </row>
    <row r="1116" spans="1:11" x14ac:dyDescent="0.2">
      <c r="A1116" s="387"/>
      <c r="B1116" s="387"/>
      <c r="C1116" s="387"/>
      <c r="D1116" s="387"/>
      <c r="E1116" s="387"/>
      <c r="F1116" s="387"/>
      <c r="G1116" s="387"/>
      <c r="H1116" s="386"/>
      <c r="I1116" s="387"/>
      <c r="J1116" s="387"/>
      <c r="K1116" s="387"/>
    </row>
    <row r="1117" spans="1:11" x14ac:dyDescent="0.2">
      <c r="A1117" s="387"/>
      <c r="B1117" s="387"/>
      <c r="C1117" s="387"/>
      <c r="D1117" s="387"/>
      <c r="E1117" s="387"/>
      <c r="F1117" s="387"/>
      <c r="G1117" s="387"/>
      <c r="H1117" s="386"/>
      <c r="I1117" s="387"/>
      <c r="J1117" s="387"/>
      <c r="K1117" s="387"/>
    </row>
    <row r="1118" spans="1:11" x14ac:dyDescent="0.2">
      <c r="A1118" s="387"/>
      <c r="B1118" s="387"/>
      <c r="C1118" s="387"/>
      <c r="D1118" s="387"/>
      <c r="E1118" s="387"/>
      <c r="F1118" s="387"/>
      <c r="G1118" s="387"/>
      <c r="H1118" s="386"/>
      <c r="I1118" s="387"/>
      <c r="J1118" s="387"/>
      <c r="K1118" s="387"/>
    </row>
    <row r="1119" spans="1:11" x14ac:dyDescent="0.2">
      <c r="A1119" s="387"/>
      <c r="B1119" s="387"/>
      <c r="C1119" s="387"/>
      <c r="D1119" s="387"/>
      <c r="E1119" s="387"/>
      <c r="F1119" s="387"/>
      <c r="G1119" s="387"/>
      <c r="H1119" s="386"/>
      <c r="I1119" s="387"/>
      <c r="J1119" s="387"/>
      <c r="K1119" s="387"/>
    </row>
    <row r="1120" spans="1:11" x14ac:dyDescent="0.2">
      <c r="A1120" s="387"/>
      <c r="B1120" s="387"/>
      <c r="C1120" s="387"/>
      <c r="D1120" s="387"/>
      <c r="E1120" s="387"/>
      <c r="F1120" s="387"/>
      <c r="G1120" s="387"/>
      <c r="H1120" s="386"/>
      <c r="I1120" s="387"/>
      <c r="J1120" s="387"/>
      <c r="K1120" s="387"/>
    </row>
    <row r="1121" spans="1:11" x14ac:dyDescent="0.2">
      <c r="A1121" s="387"/>
      <c r="B1121" s="387"/>
      <c r="C1121" s="387"/>
      <c r="D1121" s="387"/>
      <c r="E1121" s="387"/>
      <c r="F1121" s="387"/>
      <c r="G1121" s="387"/>
      <c r="H1121" s="386"/>
      <c r="I1121" s="387"/>
      <c r="J1121" s="387"/>
      <c r="K1121" s="387"/>
    </row>
    <row r="1122" spans="1:11" x14ac:dyDescent="0.2">
      <c r="A1122" s="387"/>
      <c r="B1122" s="387"/>
      <c r="C1122" s="387"/>
      <c r="D1122" s="387"/>
      <c r="E1122" s="387"/>
      <c r="F1122" s="387"/>
      <c r="G1122" s="387"/>
      <c r="H1122" s="386"/>
      <c r="I1122" s="387"/>
      <c r="J1122" s="387"/>
      <c r="K1122" s="387"/>
    </row>
    <row r="1123" spans="1:11" x14ac:dyDescent="0.2">
      <c r="A1123" s="387"/>
      <c r="B1123" s="387"/>
      <c r="C1123" s="387"/>
      <c r="D1123" s="387"/>
      <c r="E1123" s="387"/>
      <c r="F1123" s="387"/>
      <c r="G1123" s="387"/>
      <c r="H1123" s="386"/>
      <c r="I1123" s="387"/>
      <c r="J1123" s="387"/>
      <c r="K1123" s="387"/>
    </row>
    <row r="1124" spans="1:11" x14ac:dyDescent="0.2">
      <c r="A1124" s="387"/>
      <c r="B1124" s="387"/>
      <c r="C1124" s="387"/>
      <c r="D1124" s="387"/>
      <c r="E1124" s="387"/>
      <c r="F1124" s="387"/>
      <c r="G1124" s="387"/>
      <c r="H1124" s="386"/>
      <c r="I1124" s="387"/>
      <c r="J1124" s="387"/>
      <c r="K1124" s="387"/>
    </row>
    <row r="1125" spans="1:11" x14ac:dyDescent="0.2">
      <c r="A1125" s="387"/>
      <c r="B1125" s="387"/>
      <c r="C1125" s="387"/>
      <c r="D1125" s="387"/>
      <c r="E1125" s="387"/>
      <c r="F1125" s="387"/>
      <c r="G1125" s="387"/>
      <c r="H1125" s="386"/>
      <c r="I1125" s="387"/>
      <c r="J1125" s="387"/>
      <c r="K1125" s="387"/>
    </row>
    <row r="1126" spans="1:11" x14ac:dyDescent="0.2">
      <c r="A1126" s="387"/>
      <c r="B1126" s="387"/>
      <c r="C1126" s="387"/>
      <c r="D1126" s="387"/>
      <c r="E1126" s="387"/>
      <c r="F1126" s="387"/>
      <c r="G1126" s="387"/>
      <c r="H1126" s="386"/>
      <c r="I1126" s="387"/>
      <c r="J1126" s="387"/>
      <c r="K1126" s="387"/>
    </row>
    <row r="1127" spans="1:11" x14ac:dyDescent="0.2">
      <c r="A1127" s="387"/>
      <c r="B1127" s="387"/>
      <c r="C1127" s="387"/>
      <c r="D1127" s="387"/>
      <c r="E1127" s="387"/>
      <c r="F1127" s="387"/>
      <c r="G1127" s="387"/>
      <c r="H1127" s="386"/>
      <c r="I1127" s="387"/>
      <c r="J1127" s="387"/>
      <c r="K1127" s="387"/>
    </row>
    <row r="1128" spans="1:11" x14ac:dyDescent="0.2">
      <c r="A1128" s="387"/>
      <c r="B1128" s="387"/>
      <c r="C1128" s="387"/>
      <c r="D1128" s="387"/>
      <c r="E1128" s="387"/>
      <c r="F1128" s="387"/>
      <c r="G1128" s="387"/>
      <c r="H1128" s="386"/>
      <c r="I1128" s="387"/>
      <c r="J1128" s="387"/>
      <c r="K1128" s="387"/>
    </row>
    <row r="1129" spans="1:11" x14ac:dyDescent="0.2">
      <c r="A1129" s="387"/>
      <c r="B1129" s="387"/>
      <c r="C1129" s="387"/>
      <c r="D1129" s="387"/>
      <c r="E1129" s="387"/>
      <c r="F1129" s="387"/>
      <c r="G1129" s="387"/>
      <c r="H1129" s="386"/>
      <c r="I1129" s="387"/>
      <c r="J1129" s="387"/>
      <c r="K1129" s="387"/>
    </row>
    <row r="1130" spans="1:11" x14ac:dyDescent="0.2">
      <c r="A1130" s="387"/>
      <c r="B1130" s="387"/>
      <c r="C1130" s="387"/>
      <c r="D1130" s="387"/>
      <c r="E1130" s="387"/>
      <c r="F1130" s="387"/>
      <c r="G1130" s="387"/>
      <c r="H1130" s="386"/>
      <c r="I1130" s="387"/>
      <c r="J1130" s="387"/>
      <c r="K1130" s="387"/>
    </row>
    <row r="1131" spans="1:11" x14ac:dyDescent="0.2">
      <c r="A1131" s="387"/>
      <c r="B1131" s="387"/>
      <c r="C1131" s="387"/>
      <c r="D1131" s="387"/>
      <c r="E1131" s="387"/>
      <c r="F1131" s="387"/>
      <c r="G1131" s="387"/>
      <c r="H1131" s="386"/>
      <c r="I1131" s="387"/>
      <c r="J1131" s="387"/>
      <c r="K1131" s="387"/>
    </row>
    <row r="1132" spans="1:11" x14ac:dyDescent="0.2">
      <c r="A1132" s="387"/>
      <c r="B1132" s="387"/>
      <c r="C1132" s="387"/>
      <c r="D1132" s="387"/>
      <c r="E1132" s="387"/>
      <c r="F1132" s="387"/>
      <c r="G1132" s="387"/>
      <c r="H1132" s="386"/>
      <c r="I1132" s="387"/>
      <c r="J1132" s="387"/>
      <c r="K1132" s="387"/>
    </row>
    <row r="1133" spans="1:11" x14ac:dyDescent="0.2">
      <c r="A1133" s="387"/>
      <c r="B1133" s="387"/>
      <c r="C1133" s="387"/>
      <c r="D1133" s="387"/>
      <c r="E1133" s="387"/>
      <c r="F1133" s="387"/>
      <c r="G1133" s="387"/>
      <c r="H1133" s="386"/>
      <c r="I1133" s="387"/>
      <c r="J1133" s="387"/>
      <c r="K1133" s="387"/>
    </row>
    <row r="1134" spans="1:11" x14ac:dyDescent="0.2">
      <c r="A1134" s="387"/>
      <c r="B1134" s="387"/>
      <c r="C1134" s="387"/>
      <c r="D1134" s="387"/>
      <c r="E1134" s="387"/>
      <c r="F1134" s="387"/>
      <c r="G1134" s="387"/>
      <c r="H1134" s="386"/>
      <c r="I1134" s="387"/>
      <c r="J1134" s="387"/>
      <c r="K1134" s="387"/>
    </row>
    <row r="1135" spans="1:11" x14ac:dyDescent="0.2">
      <c r="A1135" s="387"/>
      <c r="B1135" s="387"/>
      <c r="C1135" s="387"/>
      <c r="D1135" s="387"/>
      <c r="E1135" s="387"/>
      <c r="F1135" s="387"/>
      <c r="G1135" s="387"/>
      <c r="H1135" s="386"/>
      <c r="I1135" s="387"/>
      <c r="J1135" s="387"/>
      <c r="K1135" s="387"/>
    </row>
    <row r="1136" spans="1:11" x14ac:dyDescent="0.2">
      <c r="A1136" s="387"/>
      <c r="B1136" s="387"/>
      <c r="C1136" s="387"/>
      <c r="D1136" s="387"/>
      <c r="E1136" s="387"/>
      <c r="F1136" s="387"/>
      <c r="G1136" s="387"/>
      <c r="H1136" s="386"/>
      <c r="I1136" s="387"/>
      <c r="J1136" s="387"/>
      <c r="K1136" s="387"/>
    </row>
    <row r="1137" spans="1:11" x14ac:dyDescent="0.2">
      <c r="A1137" s="387"/>
      <c r="B1137" s="387"/>
      <c r="C1137" s="387"/>
      <c r="D1137" s="387"/>
      <c r="E1137" s="387"/>
      <c r="F1137" s="387"/>
      <c r="G1137" s="387"/>
      <c r="H1137" s="386"/>
      <c r="I1137" s="387"/>
      <c r="J1137" s="387"/>
      <c r="K1137" s="387"/>
    </row>
    <row r="1138" spans="1:11" x14ac:dyDescent="0.2">
      <c r="A1138" s="387"/>
      <c r="B1138" s="387"/>
      <c r="C1138" s="387"/>
      <c r="D1138" s="387"/>
      <c r="E1138" s="387"/>
      <c r="F1138" s="387"/>
      <c r="G1138" s="387"/>
      <c r="H1138" s="386"/>
      <c r="I1138" s="387"/>
      <c r="J1138" s="387"/>
      <c r="K1138" s="387"/>
    </row>
    <row r="1139" spans="1:11" x14ac:dyDescent="0.2">
      <c r="A1139" s="387"/>
      <c r="B1139" s="387"/>
      <c r="C1139" s="387"/>
      <c r="D1139" s="387"/>
      <c r="E1139" s="387"/>
      <c r="F1139" s="387"/>
      <c r="G1139" s="387"/>
      <c r="H1139" s="386"/>
      <c r="I1139" s="387"/>
      <c r="J1139" s="387"/>
      <c r="K1139" s="387"/>
    </row>
    <row r="1140" spans="1:11" x14ac:dyDescent="0.2">
      <c r="A1140" s="387"/>
      <c r="B1140" s="387"/>
      <c r="C1140" s="387"/>
      <c r="D1140" s="387"/>
      <c r="E1140" s="387"/>
      <c r="F1140" s="387"/>
      <c r="G1140" s="387"/>
      <c r="H1140" s="386"/>
      <c r="I1140" s="387"/>
      <c r="J1140" s="387"/>
      <c r="K1140" s="387"/>
    </row>
    <row r="1141" spans="1:11" x14ac:dyDescent="0.2">
      <c r="A1141" s="387"/>
      <c r="B1141" s="387"/>
      <c r="C1141" s="387"/>
      <c r="D1141" s="387"/>
      <c r="E1141" s="387"/>
      <c r="F1141" s="387"/>
      <c r="G1141" s="387"/>
      <c r="H1141" s="386"/>
      <c r="I1141" s="387"/>
      <c r="J1141" s="387"/>
      <c r="K1141" s="387"/>
    </row>
    <row r="1142" spans="1:11" x14ac:dyDescent="0.2">
      <c r="A1142" s="387"/>
      <c r="B1142" s="387"/>
      <c r="C1142" s="387"/>
      <c r="D1142" s="387"/>
      <c r="E1142" s="387"/>
      <c r="F1142" s="387"/>
      <c r="G1142" s="387"/>
      <c r="H1142" s="386"/>
      <c r="I1142" s="387"/>
      <c r="J1142" s="387"/>
      <c r="K1142" s="387"/>
    </row>
    <row r="1143" spans="1:11" x14ac:dyDescent="0.2">
      <c r="A1143" s="387"/>
      <c r="B1143" s="387"/>
      <c r="C1143" s="387"/>
      <c r="D1143" s="387"/>
      <c r="E1143" s="387"/>
      <c r="F1143" s="387"/>
      <c r="G1143" s="387"/>
      <c r="H1143" s="386"/>
      <c r="I1143" s="387"/>
      <c r="J1143" s="387"/>
      <c r="K1143" s="387"/>
    </row>
    <row r="1144" spans="1:11" x14ac:dyDescent="0.2">
      <c r="A1144" s="387"/>
      <c r="B1144" s="387"/>
      <c r="C1144" s="387"/>
      <c r="D1144" s="387"/>
      <c r="E1144" s="387"/>
      <c r="F1144" s="387"/>
      <c r="G1144" s="387"/>
      <c r="H1144" s="386"/>
      <c r="I1144" s="387"/>
      <c r="J1144" s="387"/>
      <c r="K1144" s="387"/>
    </row>
    <row r="1145" spans="1:11" x14ac:dyDescent="0.2">
      <c r="A1145" s="387"/>
      <c r="B1145" s="387"/>
      <c r="C1145" s="387"/>
      <c r="D1145" s="387"/>
      <c r="E1145" s="387"/>
      <c r="F1145" s="387"/>
      <c r="G1145" s="387"/>
      <c r="H1145" s="386"/>
      <c r="I1145" s="387"/>
      <c r="J1145" s="387"/>
      <c r="K1145" s="387"/>
    </row>
    <row r="1146" spans="1:11" x14ac:dyDescent="0.2">
      <c r="A1146" s="387"/>
      <c r="B1146" s="387"/>
      <c r="C1146" s="387"/>
      <c r="D1146" s="387"/>
      <c r="E1146" s="387"/>
      <c r="F1146" s="387"/>
      <c r="G1146" s="387"/>
      <c r="H1146" s="386"/>
      <c r="I1146" s="387"/>
      <c r="J1146" s="387"/>
      <c r="K1146" s="387"/>
    </row>
    <row r="1147" spans="1:11" x14ac:dyDescent="0.2">
      <c r="A1147" s="387"/>
      <c r="B1147" s="387"/>
      <c r="C1147" s="387"/>
      <c r="D1147" s="387"/>
      <c r="E1147" s="387"/>
      <c r="F1147" s="387"/>
      <c r="G1147" s="387"/>
      <c r="H1147" s="386"/>
      <c r="I1147" s="387"/>
      <c r="J1147" s="387"/>
      <c r="K1147" s="387"/>
    </row>
    <row r="1148" spans="1:11" x14ac:dyDescent="0.2">
      <c r="A1148" s="387"/>
      <c r="B1148" s="387"/>
      <c r="C1148" s="387"/>
      <c r="D1148" s="387"/>
      <c r="E1148" s="387"/>
      <c r="F1148" s="387"/>
      <c r="G1148" s="387"/>
      <c r="H1148" s="386"/>
      <c r="I1148" s="387"/>
      <c r="J1148" s="387"/>
      <c r="K1148" s="387"/>
    </row>
    <row r="1149" spans="1:11" x14ac:dyDescent="0.2">
      <c r="A1149" s="387"/>
      <c r="B1149" s="387"/>
      <c r="C1149" s="387"/>
      <c r="D1149" s="387"/>
      <c r="E1149" s="387"/>
      <c r="F1149" s="387"/>
      <c r="G1149" s="387"/>
      <c r="H1149" s="386"/>
      <c r="I1149" s="387"/>
      <c r="J1149" s="387"/>
      <c r="K1149" s="387"/>
    </row>
    <row r="1150" spans="1:11" x14ac:dyDescent="0.2">
      <c r="A1150" s="387"/>
      <c r="B1150" s="387"/>
      <c r="C1150" s="387"/>
      <c r="D1150" s="387"/>
      <c r="E1150" s="387"/>
      <c r="F1150" s="387"/>
      <c r="G1150" s="387"/>
      <c r="H1150" s="386"/>
      <c r="I1150" s="387"/>
      <c r="J1150" s="387"/>
      <c r="K1150" s="387"/>
    </row>
    <row r="1151" spans="1:11" x14ac:dyDescent="0.2">
      <c r="A1151" s="387"/>
      <c r="B1151" s="387"/>
      <c r="C1151" s="387"/>
      <c r="D1151" s="387"/>
      <c r="E1151" s="387"/>
      <c r="F1151" s="387"/>
      <c r="G1151" s="387"/>
      <c r="H1151" s="386"/>
      <c r="I1151" s="387"/>
      <c r="J1151" s="387"/>
      <c r="K1151" s="387"/>
    </row>
    <row r="1152" spans="1:11" x14ac:dyDescent="0.2">
      <c r="A1152" s="387"/>
      <c r="B1152" s="387"/>
      <c r="C1152" s="387"/>
      <c r="D1152" s="387"/>
      <c r="E1152" s="387"/>
      <c r="F1152" s="387"/>
      <c r="G1152" s="387"/>
      <c r="H1152" s="386"/>
      <c r="I1152" s="387"/>
      <c r="J1152" s="387"/>
      <c r="K1152" s="387"/>
    </row>
    <row r="1153" spans="1:11" x14ac:dyDescent="0.2">
      <c r="A1153" s="387"/>
      <c r="B1153" s="387"/>
      <c r="C1153" s="387"/>
      <c r="D1153" s="387"/>
      <c r="E1153" s="387"/>
      <c r="F1153" s="387"/>
      <c r="G1153" s="387"/>
      <c r="H1153" s="386"/>
      <c r="I1153" s="387"/>
      <c r="J1153" s="387"/>
      <c r="K1153" s="387"/>
    </row>
    <row r="1154" spans="1:11" x14ac:dyDescent="0.2">
      <c r="A1154" s="387"/>
      <c r="B1154" s="387"/>
      <c r="C1154" s="387"/>
      <c r="D1154" s="387"/>
      <c r="E1154" s="387"/>
      <c r="F1154" s="387"/>
      <c r="G1154" s="387"/>
      <c r="H1154" s="386"/>
      <c r="I1154" s="387"/>
      <c r="J1154" s="387"/>
      <c r="K1154" s="387"/>
    </row>
    <row r="1155" spans="1:11" x14ac:dyDescent="0.2">
      <c r="A1155" s="387"/>
      <c r="B1155" s="387"/>
      <c r="C1155" s="387"/>
      <c r="D1155" s="387"/>
      <c r="E1155" s="387"/>
      <c r="F1155" s="387"/>
      <c r="G1155" s="387"/>
      <c r="H1155" s="386"/>
      <c r="I1155" s="387"/>
      <c r="J1155" s="387"/>
      <c r="K1155" s="387"/>
    </row>
    <row r="1156" spans="1:11" x14ac:dyDescent="0.2">
      <c r="A1156" s="387"/>
      <c r="B1156" s="387"/>
      <c r="C1156" s="387"/>
      <c r="D1156" s="387"/>
      <c r="E1156" s="387"/>
      <c r="F1156" s="387"/>
      <c r="G1156" s="387"/>
      <c r="H1156" s="386"/>
      <c r="I1156" s="387"/>
      <c r="J1156" s="387"/>
      <c r="K1156" s="387"/>
    </row>
    <row r="1157" spans="1:11" x14ac:dyDescent="0.2">
      <c r="A1157" s="387"/>
      <c r="B1157" s="387"/>
      <c r="C1157" s="387"/>
      <c r="D1157" s="387"/>
      <c r="E1157" s="387"/>
      <c r="F1157" s="387"/>
      <c r="G1157" s="387"/>
      <c r="H1157" s="386"/>
      <c r="I1157" s="387"/>
      <c r="J1157" s="387"/>
      <c r="K1157" s="387"/>
    </row>
    <row r="1158" spans="1:11" x14ac:dyDescent="0.2">
      <c r="A1158" s="387"/>
      <c r="B1158" s="387"/>
      <c r="C1158" s="387"/>
      <c r="D1158" s="387"/>
      <c r="E1158" s="387"/>
      <c r="F1158" s="387"/>
      <c r="G1158" s="387"/>
      <c r="H1158" s="386"/>
      <c r="I1158" s="387"/>
      <c r="J1158" s="387"/>
      <c r="K1158" s="387"/>
    </row>
    <row r="1159" spans="1:11" x14ac:dyDescent="0.2">
      <c r="A1159" s="387"/>
      <c r="B1159" s="387"/>
      <c r="C1159" s="387"/>
      <c r="D1159" s="387"/>
      <c r="E1159" s="387"/>
      <c r="F1159" s="387"/>
      <c r="G1159" s="387"/>
      <c r="H1159" s="386"/>
      <c r="I1159" s="387"/>
      <c r="J1159" s="387"/>
      <c r="K1159" s="387"/>
    </row>
    <row r="1160" spans="1:11" x14ac:dyDescent="0.2">
      <c r="A1160" s="387"/>
      <c r="B1160" s="387"/>
      <c r="C1160" s="387"/>
      <c r="D1160" s="387"/>
      <c r="E1160" s="387"/>
      <c r="F1160" s="387"/>
      <c r="G1160" s="387"/>
      <c r="H1160" s="386"/>
      <c r="I1160" s="387"/>
      <c r="J1160" s="387"/>
      <c r="K1160" s="387"/>
    </row>
    <row r="1161" spans="1:11" x14ac:dyDescent="0.2">
      <c r="A1161" s="387"/>
      <c r="B1161" s="387"/>
      <c r="C1161" s="387"/>
      <c r="D1161" s="387"/>
      <c r="E1161" s="387"/>
      <c r="F1161" s="387"/>
      <c r="G1161" s="387"/>
      <c r="H1161" s="386"/>
      <c r="I1161" s="387"/>
      <c r="J1161" s="387"/>
      <c r="K1161" s="387"/>
    </row>
    <row r="1162" spans="1:11" x14ac:dyDescent="0.2">
      <c r="A1162" s="387"/>
      <c r="B1162" s="387"/>
      <c r="C1162" s="387"/>
      <c r="D1162" s="387"/>
      <c r="E1162" s="387"/>
      <c r="F1162" s="387"/>
      <c r="G1162" s="387"/>
      <c r="H1162" s="386"/>
      <c r="I1162" s="387"/>
      <c r="J1162" s="387"/>
      <c r="K1162" s="387"/>
    </row>
    <row r="1163" spans="1:11" x14ac:dyDescent="0.2">
      <c r="A1163" s="387"/>
      <c r="B1163" s="387"/>
      <c r="C1163" s="387"/>
      <c r="D1163" s="387"/>
      <c r="E1163" s="387"/>
      <c r="F1163" s="387"/>
      <c r="G1163" s="387"/>
      <c r="H1163" s="386"/>
      <c r="I1163" s="387"/>
      <c r="J1163" s="387"/>
      <c r="K1163" s="387"/>
    </row>
    <row r="1164" spans="1:11" x14ac:dyDescent="0.2">
      <c r="A1164" s="387"/>
      <c r="B1164" s="387"/>
      <c r="C1164" s="387"/>
      <c r="D1164" s="387"/>
      <c r="E1164" s="387"/>
      <c r="F1164" s="387"/>
      <c r="G1164" s="387"/>
      <c r="H1164" s="386"/>
      <c r="I1164" s="387"/>
      <c r="J1164" s="387"/>
      <c r="K1164" s="387"/>
    </row>
    <row r="1165" spans="1:11" x14ac:dyDescent="0.2">
      <c r="A1165" s="387"/>
      <c r="B1165" s="387"/>
      <c r="C1165" s="387"/>
      <c r="D1165" s="387"/>
      <c r="E1165" s="387"/>
      <c r="F1165" s="387"/>
      <c r="G1165" s="387"/>
      <c r="H1165" s="386"/>
      <c r="I1165" s="387"/>
      <c r="J1165" s="387"/>
      <c r="K1165" s="387"/>
    </row>
    <row r="1166" spans="1:11" x14ac:dyDescent="0.2">
      <c r="A1166" s="387"/>
      <c r="B1166" s="387"/>
      <c r="C1166" s="387"/>
      <c r="D1166" s="387"/>
      <c r="E1166" s="387"/>
      <c r="F1166" s="387"/>
      <c r="G1166" s="387"/>
      <c r="H1166" s="386"/>
      <c r="I1166" s="387"/>
      <c r="J1166" s="387"/>
      <c r="K1166" s="387"/>
    </row>
    <row r="1167" spans="1:11" x14ac:dyDescent="0.2">
      <c r="A1167" s="387"/>
      <c r="B1167" s="387"/>
      <c r="C1167" s="387"/>
      <c r="D1167" s="387"/>
      <c r="E1167" s="387"/>
      <c r="F1167" s="387"/>
      <c r="G1167" s="387"/>
      <c r="H1167" s="386"/>
      <c r="I1167" s="387"/>
      <c r="J1167" s="387"/>
      <c r="K1167" s="387"/>
    </row>
    <row r="1168" spans="1:11" x14ac:dyDescent="0.2">
      <c r="A1168" s="387"/>
      <c r="B1168" s="387"/>
      <c r="C1168" s="387"/>
      <c r="D1168" s="387"/>
      <c r="E1168" s="387"/>
      <c r="F1168" s="387"/>
      <c r="G1168" s="387"/>
      <c r="H1168" s="386"/>
      <c r="I1168" s="387"/>
      <c r="J1168" s="387"/>
      <c r="K1168" s="387"/>
    </row>
    <row r="1169" spans="1:11" x14ac:dyDescent="0.2">
      <c r="A1169" s="387"/>
      <c r="B1169" s="387"/>
      <c r="C1169" s="387"/>
      <c r="D1169" s="387"/>
      <c r="E1169" s="387"/>
      <c r="F1169" s="387"/>
      <c r="G1169" s="387"/>
      <c r="H1169" s="386"/>
      <c r="I1169" s="387"/>
      <c r="J1169" s="387"/>
      <c r="K1169" s="387"/>
    </row>
    <row r="1170" spans="1:11" x14ac:dyDescent="0.2">
      <c r="A1170" s="387"/>
      <c r="B1170" s="387"/>
      <c r="C1170" s="387"/>
      <c r="D1170" s="387"/>
      <c r="E1170" s="387"/>
      <c r="F1170" s="387"/>
      <c r="G1170" s="387"/>
      <c r="H1170" s="386"/>
      <c r="I1170" s="387"/>
      <c r="J1170" s="387"/>
      <c r="K1170" s="387"/>
    </row>
    <row r="1171" spans="1:11" x14ac:dyDescent="0.2">
      <c r="A1171" s="387"/>
      <c r="B1171" s="387"/>
      <c r="C1171" s="387"/>
      <c r="D1171" s="387"/>
      <c r="E1171" s="387"/>
      <c r="F1171" s="387"/>
      <c r="G1171" s="387"/>
      <c r="H1171" s="386"/>
      <c r="I1171" s="387"/>
      <c r="J1171" s="387"/>
      <c r="K1171" s="387"/>
    </row>
    <row r="1172" spans="1:11" x14ac:dyDescent="0.2">
      <c r="A1172" s="387"/>
      <c r="B1172" s="387"/>
      <c r="C1172" s="387"/>
      <c r="D1172" s="387"/>
      <c r="E1172" s="387"/>
      <c r="F1172" s="387"/>
      <c r="G1172" s="387"/>
      <c r="H1172" s="386"/>
      <c r="I1172" s="387"/>
      <c r="J1172" s="387"/>
      <c r="K1172" s="387"/>
    </row>
    <row r="1173" spans="1:11" x14ac:dyDescent="0.2">
      <c r="A1173" s="387"/>
      <c r="B1173" s="387"/>
      <c r="C1173" s="387"/>
      <c r="D1173" s="387"/>
      <c r="E1173" s="387"/>
      <c r="F1173" s="387"/>
      <c r="G1173" s="387"/>
      <c r="H1173" s="386"/>
      <c r="I1173" s="387"/>
      <c r="J1173" s="387"/>
      <c r="K1173" s="387"/>
    </row>
    <row r="1174" spans="1:11" x14ac:dyDescent="0.2">
      <c r="A1174" s="387"/>
      <c r="B1174" s="387"/>
      <c r="C1174" s="387"/>
      <c r="D1174" s="387"/>
      <c r="E1174" s="387"/>
      <c r="F1174" s="387"/>
      <c r="G1174" s="387"/>
      <c r="H1174" s="386"/>
      <c r="I1174" s="387"/>
      <c r="J1174" s="387"/>
      <c r="K1174" s="387"/>
    </row>
    <row r="1175" spans="1:11" x14ac:dyDescent="0.2">
      <c r="A1175" s="387"/>
      <c r="B1175" s="387"/>
      <c r="C1175" s="387"/>
      <c r="D1175" s="387"/>
      <c r="E1175" s="387"/>
      <c r="F1175" s="387"/>
      <c r="G1175" s="387"/>
      <c r="H1175" s="386"/>
      <c r="I1175" s="387"/>
      <c r="J1175" s="387"/>
      <c r="K1175" s="387"/>
    </row>
    <row r="1176" spans="1:11" x14ac:dyDescent="0.2">
      <c r="A1176" s="387"/>
      <c r="B1176" s="387"/>
      <c r="C1176" s="387"/>
      <c r="D1176" s="387"/>
      <c r="E1176" s="387"/>
      <c r="F1176" s="387"/>
      <c r="G1176" s="387"/>
      <c r="H1176" s="386"/>
      <c r="I1176" s="387"/>
      <c r="J1176" s="387"/>
      <c r="K1176" s="387"/>
    </row>
    <row r="1177" spans="1:11" x14ac:dyDescent="0.2">
      <c r="A1177" s="387"/>
      <c r="B1177" s="387"/>
      <c r="C1177" s="387"/>
      <c r="D1177" s="387"/>
      <c r="E1177" s="387"/>
      <c r="F1177" s="387"/>
      <c r="G1177" s="387"/>
      <c r="H1177" s="386"/>
      <c r="I1177" s="387"/>
      <c r="J1177" s="387"/>
      <c r="K1177" s="387"/>
    </row>
    <row r="1178" spans="1:11" x14ac:dyDescent="0.2">
      <c r="A1178" s="387"/>
      <c r="B1178" s="387"/>
      <c r="C1178" s="387"/>
      <c r="D1178" s="387"/>
      <c r="E1178" s="387"/>
      <c r="F1178" s="387"/>
      <c r="G1178" s="387"/>
      <c r="H1178" s="386"/>
      <c r="I1178" s="387"/>
      <c r="J1178" s="387"/>
      <c r="K1178" s="387"/>
    </row>
    <row r="1179" spans="1:11" x14ac:dyDescent="0.2">
      <c r="A1179" s="387"/>
      <c r="B1179" s="387"/>
      <c r="C1179" s="387"/>
      <c r="D1179" s="387"/>
      <c r="E1179" s="387"/>
      <c r="F1179" s="387"/>
      <c r="G1179" s="387"/>
      <c r="H1179" s="386"/>
      <c r="I1179" s="387"/>
      <c r="J1179" s="387"/>
      <c r="K1179" s="387"/>
    </row>
    <row r="1180" spans="1:11" x14ac:dyDescent="0.2">
      <c r="A1180" s="387"/>
      <c r="B1180" s="387"/>
      <c r="C1180" s="387"/>
      <c r="D1180" s="387"/>
      <c r="E1180" s="387"/>
      <c r="F1180" s="387"/>
      <c r="G1180" s="387"/>
      <c r="H1180" s="386"/>
      <c r="I1180" s="387"/>
      <c r="J1180" s="387"/>
      <c r="K1180" s="387"/>
    </row>
    <row r="1181" spans="1:11" x14ac:dyDescent="0.2">
      <c r="A1181" s="387"/>
      <c r="B1181" s="387"/>
      <c r="C1181" s="387"/>
      <c r="D1181" s="387"/>
      <c r="E1181" s="387"/>
      <c r="F1181" s="387"/>
      <c r="G1181" s="387"/>
      <c r="H1181" s="386"/>
      <c r="I1181" s="387"/>
      <c r="J1181" s="387"/>
      <c r="K1181" s="387"/>
    </row>
    <row r="1182" spans="1:11" x14ac:dyDescent="0.2">
      <c r="A1182" s="387"/>
      <c r="B1182" s="387"/>
      <c r="C1182" s="387"/>
      <c r="D1182" s="387"/>
      <c r="E1182" s="387"/>
      <c r="F1182" s="387"/>
      <c r="G1182" s="387"/>
      <c r="H1182" s="386"/>
      <c r="I1182" s="387"/>
      <c r="J1182" s="387"/>
      <c r="K1182" s="387"/>
    </row>
    <row r="1183" spans="1:11" x14ac:dyDescent="0.2">
      <c r="A1183" s="387"/>
      <c r="B1183" s="387"/>
      <c r="C1183" s="387"/>
      <c r="D1183" s="387"/>
      <c r="E1183" s="387"/>
      <c r="F1183" s="387"/>
      <c r="G1183" s="387"/>
      <c r="H1183" s="386"/>
      <c r="I1183" s="387"/>
      <c r="J1183" s="387"/>
      <c r="K1183" s="387"/>
    </row>
    <row r="1184" spans="1:11" x14ac:dyDescent="0.2">
      <c r="A1184" s="387"/>
      <c r="B1184" s="387"/>
      <c r="C1184" s="387"/>
      <c r="D1184" s="387"/>
      <c r="E1184" s="387"/>
      <c r="F1184" s="387"/>
      <c r="G1184" s="387"/>
      <c r="H1184" s="386"/>
      <c r="I1184" s="387"/>
      <c r="J1184" s="387"/>
      <c r="K1184" s="387"/>
    </row>
    <row r="1185" spans="1:11" x14ac:dyDescent="0.2">
      <c r="A1185" s="387"/>
      <c r="B1185" s="387"/>
      <c r="C1185" s="387"/>
      <c r="D1185" s="387"/>
      <c r="E1185" s="387"/>
      <c r="F1185" s="387"/>
      <c r="G1185" s="387"/>
      <c r="H1185" s="386"/>
      <c r="I1185" s="387"/>
      <c r="J1185" s="387"/>
      <c r="K1185" s="387"/>
    </row>
    <row r="1186" spans="1:11" x14ac:dyDescent="0.2">
      <c r="A1186" s="387"/>
      <c r="B1186" s="387"/>
      <c r="C1186" s="387"/>
      <c r="D1186" s="387"/>
      <c r="E1186" s="387"/>
      <c r="F1186" s="387"/>
      <c r="G1186" s="387"/>
      <c r="H1186" s="386"/>
      <c r="I1186" s="387"/>
      <c r="J1186" s="387"/>
      <c r="K1186" s="387"/>
    </row>
    <row r="1187" spans="1:11" x14ac:dyDescent="0.2">
      <c r="A1187" s="387"/>
      <c r="B1187" s="387"/>
      <c r="C1187" s="387"/>
      <c r="D1187" s="387"/>
      <c r="E1187" s="387"/>
      <c r="F1187" s="387"/>
      <c r="G1187" s="387"/>
      <c r="H1187" s="386"/>
      <c r="I1187" s="387"/>
      <c r="J1187" s="387"/>
      <c r="K1187" s="387"/>
    </row>
    <row r="1188" spans="1:11" x14ac:dyDescent="0.2">
      <c r="A1188" s="387"/>
      <c r="B1188" s="387"/>
      <c r="C1188" s="387"/>
      <c r="D1188" s="387"/>
      <c r="E1188" s="387"/>
      <c r="F1188" s="387"/>
      <c r="G1188" s="387"/>
      <c r="H1188" s="386"/>
      <c r="I1188" s="387"/>
      <c r="J1188" s="387"/>
      <c r="K1188" s="387"/>
    </row>
    <row r="1189" spans="1:11" x14ac:dyDescent="0.2">
      <c r="A1189" s="387"/>
      <c r="B1189" s="387"/>
      <c r="C1189" s="387"/>
      <c r="D1189" s="387"/>
      <c r="E1189" s="387"/>
      <c r="F1189" s="387"/>
      <c r="G1189" s="387"/>
      <c r="H1189" s="386"/>
      <c r="I1189" s="387"/>
      <c r="J1189" s="387"/>
      <c r="K1189" s="387"/>
    </row>
    <row r="1190" spans="1:11" x14ac:dyDescent="0.2">
      <c r="A1190" s="387"/>
      <c r="B1190" s="387"/>
      <c r="C1190" s="387"/>
      <c r="D1190" s="387"/>
      <c r="E1190" s="387"/>
      <c r="F1190" s="387"/>
      <c r="G1190" s="387"/>
      <c r="H1190" s="386"/>
      <c r="I1190" s="387"/>
      <c r="J1190" s="387"/>
      <c r="K1190" s="387"/>
    </row>
    <row r="1191" spans="1:11" x14ac:dyDescent="0.2">
      <c r="A1191" s="387"/>
      <c r="B1191" s="387"/>
      <c r="C1191" s="387"/>
      <c r="D1191" s="387"/>
      <c r="E1191" s="387"/>
      <c r="F1191" s="387"/>
      <c r="G1191" s="387"/>
      <c r="H1191" s="386"/>
      <c r="I1191" s="387"/>
      <c r="J1191" s="387"/>
      <c r="K1191" s="387"/>
    </row>
    <row r="1192" spans="1:11" x14ac:dyDescent="0.2">
      <c r="A1192" s="387"/>
      <c r="B1192" s="387"/>
      <c r="C1192" s="387"/>
      <c r="D1192" s="387"/>
      <c r="E1192" s="387"/>
      <c r="F1192" s="387"/>
      <c r="G1192" s="387"/>
      <c r="H1192" s="386"/>
      <c r="I1192" s="387"/>
      <c r="J1192" s="387"/>
      <c r="K1192" s="387"/>
    </row>
    <row r="1193" spans="1:11" x14ac:dyDescent="0.2">
      <c r="A1193" s="387"/>
      <c r="B1193" s="387"/>
      <c r="C1193" s="387"/>
      <c r="D1193" s="387"/>
      <c r="E1193" s="387"/>
      <c r="F1193" s="387"/>
      <c r="G1193" s="387"/>
      <c r="H1193" s="386"/>
      <c r="I1193" s="387"/>
      <c r="J1193" s="387"/>
      <c r="K1193" s="387"/>
    </row>
    <row r="1194" spans="1:11" x14ac:dyDescent="0.2">
      <c r="A1194" s="387"/>
      <c r="B1194" s="387"/>
      <c r="C1194" s="387"/>
      <c r="D1194" s="387"/>
      <c r="E1194" s="387"/>
      <c r="F1194" s="387"/>
      <c r="G1194" s="387"/>
      <c r="H1194" s="386"/>
      <c r="I1194" s="387"/>
      <c r="J1194" s="387"/>
      <c r="K1194" s="387"/>
    </row>
    <row r="1195" spans="1:11" x14ac:dyDescent="0.2">
      <c r="A1195" s="387"/>
      <c r="B1195" s="387"/>
      <c r="C1195" s="387"/>
      <c r="D1195" s="387"/>
      <c r="E1195" s="387"/>
      <c r="F1195" s="387"/>
      <c r="G1195" s="387"/>
      <c r="H1195" s="386"/>
      <c r="I1195" s="387"/>
      <c r="J1195" s="387"/>
      <c r="K1195" s="387"/>
    </row>
    <row r="1196" spans="1:11" x14ac:dyDescent="0.2">
      <c r="A1196" s="387"/>
      <c r="B1196" s="387"/>
      <c r="C1196" s="387"/>
      <c r="D1196" s="387"/>
      <c r="E1196" s="387"/>
      <c r="F1196" s="387"/>
      <c r="G1196" s="387"/>
      <c r="H1196" s="386"/>
      <c r="I1196" s="387"/>
      <c r="J1196" s="387"/>
      <c r="K1196" s="387"/>
    </row>
    <row r="1197" spans="1:11" x14ac:dyDescent="0.2">
      <c r="A1197" s="387"/>
      <c r="B1197" s="387"/>
      <c r="C1197" s="387"/>
      <c r="D1197" s="387"/>
      <c r="E1197" s="387"/>
      <c r="F1197" s="387"/>
      <c r="G1197" s="387"/>
      <c r="H1197" s="386"/>
      <c r="I1197" s="387"/>
      <c r="J1197" s="387"/>
      <c r="K1197" s="387"/>
    </row>
    <row r="1198" spans="1:11" x14ac:dyDescent="0.2">
      <c r="A1198" s="387"/>
      <c r="B1198" s="387"/>
      <c r="C1198" s="387"/>
      <c r="D1198" s="387"/>
      <c r="E1198" s="387"/>
      <c r="F1198" s="387"/>
      <c r="G1198" s="387"/>
      <c r="H1198" s="386"/>
      <c r="I1198" s="387"/>
      <c r="J1198" s="387"/>
      <c r="K1198" s="387"/>
    </row>
    <row r="1199" spans="1:11" x14ac:dyDescent="0.2">
      <c r="A1199" s="387"/>
      <c r="B1199" s="387"/>
      <c r="C1199" s="387"/>
      <c r="D1199" s="387"/>
      <c r="E1199" s="387"/>
      <c r="F1199" s="387"/>
      <c r="G1199" s="387"/>
      <c r="H1199" s="386"/>
      <c r="I1199" s="387"/>
      <c r="J1199" s="387"/>
      <c r="K1199" s="387"/>
    </row>
    <row r="1200" spans="1:11" x14ac:dyDescent="0.2">
      <c r="A1200" s="387"/>
      <c r="B1200" s="387"/>
      <c r="C1200" s="387"/>
      <c r="D1200" s="387"/>
      <c r="E1200" s="387"/>
      <c r="F1200" s="387"/>
      <c r="G1200" s="387"/>
      <c r="H1200" s="386"/>
      <c r="I1200" s="387"/>
      <c r="J1200" s="387"/>
      <c r="K1200" s="387"/>
    </row>
    <row r="1201" spans="1:11" x14ac:dyDescent="0.2">
      <c r="A1201" s="387"/>
      <c r="B1201" s="387"/>
      <c r="C1201" s="387"/>
      <c r="D1201" s="387"/>
      <c r="E1201" s="387"/>
      <c r="F1201" s="387"/>
      <c r="G1201" s="387"/>
      <c r="H1201" s="386"/>
      <c r="I1201" s="387"/>
      <c r="J1201" s="387"/>
      <c r="K1201" s="387"/>
    </row>
    <row r="1202" spans="1:11" x14ac:dyDescent="0.2">
      <c r="A1202" s="387"/>
      <c r="B1202" s="387"/>
      <c r="C1202" s="387"/>
      <c r="D1202" s="387"/>
      <c r="E1202" s="387"/>
      <c r="F1202" s="387"/>
      <c r="G1202" s="387"/>
      <c r="H1202" s="386"/>
      <c r="I1202" s="387"/>
      <c r="J1202" s="387"/>
      <c r="K1202" s="387"/>
    </row>
    <row r="1203" spans="1:11" x14ac:dyDescent="0.2">
      <c r="A1203" s="387"/>
      <c r="B1203" s="387"/>
      <c r="C1203" s="387"/>
      <c r="D1203" s="387"/>
      <c r="E1203" s="387"/>
      <c r="F1203" s="387"/>
      <c r="G1203" s="387"/>
      <c r="H1203" s="386"/>
      <c r="I1203" s="387"/>
      <c r="J1203" s="387"/>
      <c r="K1203" s="387"/>
    </row>
    <row r="1204" spans="1:11" x14ac:dyDescent="0.2">
      <c r="A1204" s="387"/>
      <c r="B1204" s="387"/>
      <c r="C1204" s="387"/>
      <c r="D1204" s="387"/>
      <c r="E1204" s="387"/>
      <c r="F1204" s="387"/>
      <c r="G1204" s="387"/>
      <c r="H1204" s="386"/>
      <c r="I1204" s="387"/>
      <c r="J1204" s="387"/>
      <c r="K1204" s="387"/>
    </row>
    <row r="1205" spans="1:11" x14ac:dyDescent="0.2">
      <c r="A1205" s="387"/>
      <c r="B1205" s="387"/>
      <c r="C1205" s="387"/>
      <c r="D1205" s="387"/>
      <c r="E1205" s="387"/>
      <c r="F1205" s="387"/>
      <c r="G1205" s="387"/>
      <c r="H1205" s="386"/>
      <c r="I1205" s="387"/>
      <c r="J1205" s="387"/>
      <c r="K1205" s="387"/>
    </row>
    <row r="1206" spans="1:11" x14ac:dyDescent="0.2">
      <c r="A1206" s="387"/>
      <c r="B1206" s="387"/>
      <c r="C1206" s="387"/>
      <c r="D1206" s="387"/>
      <c r="E1206" s="387"/>
      <c r="F1206" s="387"/>
      <c r="G1206" s="387"/>
      <c r="H1206" s="386"/>
      <c r="I1206" s="387"/>
      <c r="J1206" s="387"/>
      <c r="K1206" s="387"/>
    </row>
    <row r="1207" spans="1:11" x14ac:dyDescent="0.2">
      <c r="A1207" s="387"/>
      <c r="B1207" s="387"/>
      <c r="C1207" s="387"/>
      <c r="D1207" s="387"/>
      <c r="E1207" s="387"/>
      <c r="F1207" s="387"/>
      <c r="G1207" s="387"/>
      <c r="H1207" s="386"/>
      <c r="I1207" s="387"/>
      <c r="J1207" s="387"/>
      <c r="K1207" s="387"/>
    </row>
    <row r="1208" spans="1:11" x14ac:dyDescent="0.2">
      <c r="A1208" s="387"/>
      <c r="B1208" s="387"/>
      <c r="C1208" s="387"/>
      <c r="D1208" s="387"/>
      <c r="E1208" s="387"/>
      <c r="F1208" s="387"/>
      <c r="G1208" s="387"/>
      <c r="H1208" s="386"/>
      <c r="I1208" s="387"/>
      <c r="J1208" s="387"/>
      <c r="K1208" s="387"/>
    </row>
    <row r="1209" spans="1:11" x14ac:dyDescent="0.2">
      <c r="A1209" s="387"/>
      <c r="B1209" s="387"/>
      <c r="C1209" s="387"/>
      <c r="D1209" s="387"/>
      <c r="E1209" s="387"/>
      <c r="F1209" s="387"/>
      <c r="G1209" s="387"/>
      <c r="H1209" s="386"/>
      <c r="I1209" s="387"/>
      <c r="J1209" s="387"/>
      <c r="K1209" s="387"/>
    </row>
    <row r="1210" spans="1:11" x14ac:dyDescent="0.2">
      <c r="A1210" s="387"/>
      <c r="B1210" s="387"/>
      <c r="C1210" s="387"/>
      <c r="D1210" s="387"/>
      <c r="E1210" s="387"/>
      <c r="F1210" s="387"/>
      <c r="G1210" s="387"/>
      <c r="H1210" s="386"/>
      <c r="I1210" s="387"/>
      <c r="J1210" s="387"/>
      <c r="K1210" s="387"/>
    </row>
    <row r="1211" spans="1:11" x14ac:dyDescent="0.2">
      <c r="A1211" s="387"/>
      <c r="B1211" s="387"/>
      <c r="C1211" s="387"/>
      <c r="D1211" s="387"/>
      <c r="E1211" s="387"/>
      <c r="F1211" s="387"/>
      <c r="G1211" s="387"/>
      <c r="H1211" s="386"/>
      <c r="I1211" s="387"/>
      <c r="J1211" s="387"/>
      <c r="K1211" s="387"/>
    </row>
    <row r="1212" spans="1:11" x14ac:dyDescent="0.2">
      <c r="A1212" s="387"/>
      <c r="B1212" s="387"/>
      <c r="C1212" s="387"/>
      <c r="D1212" s="387"/>
      <c r="E1212" s="387"/>
      <c r="F1212" s="387"/>
      <c r="G1212" s="387"/>
      <c r="H1212" s="386"/>
      <c r="I1212" s="387"/>
      <c r="J1212" s="387"/>
      <c r="K1212" s="387"/>
    </row>
    <row r="1213" spans="1:11" x14ac:dyDescent="0.2">
      <c r="A1213" s="387"/>
      <c r="B1213" s="387"/>
      <c r="C1213" s="387"/>
      <c r="D1213" s="387"/>
      <c r="E1213" s="387"/>
      <c r="F1213" s="387"/>
      <c r="G1213" s="387"/>
      <c r="H1213" s="386"/>
      <c r="I1213" s="387"/>
      <c r="J1213" s="387"/>
      <c r="K1213" s="387"/>
    </row>
    <row r="1214" spans="1:11" x14ac:dyDescent="0.2">
      <c r="A1214" s="387"/>
      <c r="B1214" s="387"/>
      <c r="C1214" s="387"/>
      <c r="D1214" s="387"/>
      <c r="E1214" s="387"/>
      <c r="F1214" s="387"/>
      <c r="G1214" s="387"/>
      <c r="H1214" s="386"/>
      <c r="I1214" s="387"/>
      <c r="J1214" s="387"/>
      <c r="K1214" s="387"/>
    </row>
    <row r="1215" spans="1:11" x14ac:dyDescent="0.2">
      <c r="A1215" s="387"/>
      <c r="B1215" s="387"/>
      <c r="C1215" s="387"/>
      <c r="D1215" s="387"/>
      <c r="E1215" s="387"/>
      <c r="F1215" s="387"/>
      <c r="G1215" s="387"/>
      <c r="H1215" s="386"/>
      <c r="I1215" s="387"/>
      <c r="J1215" s="387"/>
      <c r="K1215" s="387"/>
    </row>
    <row r="1216" spans="1:11" x14ac:dyDescent="0.2">
      <c r="A1216" s="387"/>
      <c r="B1216" s="387"/>
      <c r="C1216" s="387"/>
      <c r="D1216" s="387"/>
      <c r="E1216" s="387"/>
      <c r="F1216" s="387"/>
      <c r="G1216" s="387"/>
      <c r="H1216" s="386"/>
      <c r="I1216" s="387"/>
      <c r="J1216" s="387"/>
      <c r="K1216" s="387"/>
    </row>
    <row r="1217" spans="1:11" x14ac:dyDescent="0.2">
      <c r="A1217" s="387"/>
      <c r="B1217" s="387"/>
      <c r="C1217" s="387"/>
      <c r="D1217" s="387"/>
      <c r="E1217" s="387"/>
      <c r="F1217" s="387"/>
      <c r="G1217" s="387"/>
      <c r="H1217" s="386"/>
      <c r="I1217" s="387"/>
      <c r="J1217" s="387"/>
      <c r="K1217" s="387"/>
    </row>
    <row r="1218" spans="1:11" x14ac:dyDescent="0.2">
      <c r="A1218" s="387"/>
      <c r="B1218" s="387"/>
      <c r="C1218" s="387"/>
      <c r="D1218" s="387"/>
      <c r="E1218" s="387"/>
      <c r="F1218" s="387"/>
      <c r="G1218" s="387"/>
      <c r="H1218" s="386"/>
      <c r="I1218" s="387"/>
      <c r="J1218" s="387"/>
      <c r="K1218" s="387"/>
    </row>
    <row r="1219" spans="1:11" x14ac:dyDescent="0.2">
      <c r="A1219" s="387"/>
      <c r="B1219" s="387"/>
      <c r="C1219" s="387"/>
      <c r="D1219" s="387"/>
      <c r="E1219" s="387"/>
      <c r="F1219" s="387"/>
      <c r="G1219" s="387"/>
      <c r="H1219" s="386"/>
      <c r="I1219" s="387"/>
      <c r="J1219" s="387"/>
      <c r="K1219" s="387"/>
    </row>
    <row r="1220" spans="1:11" x14ac:dyDescent="0.2">
      <c r="A1220" s="387"/>
      <c r="B1220" s="387"/>
      <c r="C1220" s="387"/>
      <c r="D1220" s="387"/>
      <c r="E1220" s="387"/>
      <c r="F1220" s="387"/>
      <c r="G1220" s="387"/>
      <c r="H1220" s="386"/>
      <c r="I1220" s="387"/>
      <c r="J1220" s="387"/>
      <c r="K1220" s="387"/>
    </row>
    <row r="1221" spans="1:11" x14ac:dyDescent="0.2">
      <c r="A1221" s="387"/>
      <c r="B1221" s="387"/>
      <c r="C1221" s="387"/>
      <c r="D1221" s="387"/>
      <c r="E1221" s="387"/>
      <c r="F1221" s="387"/>
      <c r="G1221" s="387"/>
      <c r="H1221" s="386"/>
      <c r="I1221" s="387"/>
      <c r="J1221" s="387"/>
      <c r="K1221" s="387"/>
    </row>
    <row r="1222" spans="1:11" x14ac:dyDescent="0.2">
      <c r="A1222" s="387"/>
      <c r="B1222" s="387"/>
      <c r="C1222" s="387"/>
      <c r="D1222" s="387"/>
      <c r="E1222" s="387"/>
      <c r="F1222" s="387"/>
      <c r="G1222" s="387"/>
      <c r="H1222" s="386"/>
      <c r="I1222" s="387"/>
      <c r="J1222" s="387"/>
      <c r="K1222" s="387"/>
    </row>
    <row r="1223" spans="1:11" x14ac:dyDescent="0.2">
      <c r="A1223" s="387"/>
      <c r="B1223" s="387"/>
      <c r="C1223" s="387"/>
      <c r="D1223" s="387"/>
      <c r="E1223" s="387"/>
      <c r="F1223" s="387"/>
      <c r="G1223" s="387"/>
      <c r="H1223" s="386"/>
      <c r="I1223" s="387"/>
      <c r="J1223" s="387"/>
      <c r="K1223" s="387"/>
    </row>
    <row r="1224" spans="1:11" x14ac:dyDescent="0.2">
      <c r="A1224" s="387"/>
      <c r="B1224" s="387"/>
      <c r="C1224" s="387"/>
      <c r="D1224" s="387"/>
      <c r="E1224" s="387"/>
      <c r="F1224" s="387"/>
      <c r="G1224" s="387"/>
      <c r="H1224" s="386"/>
      <c r="I1224" s="387"/>
      <c r="J1224" s="387"/>
      <c r="K1224" s="387"/>
    </row>
    <row r="1225" spans="1:11" x14ac:dyDescent="0.2">
      <c r="A1225" s="387"/>
      <c r="B1225" s="387"/>
      <c r="C1225" s="387"/>
      <c r="D1225" s="387"/>
      <c r="E1225" s="387"/>
      <c r="F1225" s="387"/>
      <c r="G1225" s="387"/>
      <c r="H1225" s="386"/>
      <c r="I1225" s="387"/>
      <c r="J1225" s="387"/>
      <c r="K1225" s="387"/>
    </row>
    <row r="1226" spans="1:11" x14ac:dyDescent="0.2">
      <c r="A1226" s="387"/>
      <c r="B1226" s="387"/>
      <c r="C1226" s="387"/>
      <c r="D1226" s="387"/>
      <c r="E1226" s="387"/>
      <c r="F1226" s="387"/>
      <c r="G1226" s="387"/>
      <c r="H1226" s="386"/>
      <c r="I1226" s="387"/>
      <c r="J1226" s="387"/>
      <c r="K1226" s="387"/>
    </row>
    <row r="1227" spans="1:11" x14ac:dyDescent="0.2">
      <c r="A1227" s="387"/>
      <c r="B1227" s="387"/>
      <c r="C1227" s="387"/>
      <c r="D1227" s="387"/>
      <c r="E1227" s="387"/>
      <c r="F1227" s="387"/>
      <c r="G1227" s="387"/>
      <c r="H1227" s="386"/>
      <c r="I1227" s="387"/>
      <c r="J1227" s="387"/>
      <c r="K1227" s="387"/>
    </row>
    <row r="1228" spans="1:11" x14ac:dyDescent="0.2">
      <c r="A1228" s="387"/>
      <c r="B1228" s="387"/>
      <c r="C1228" s="387"/>
      <c r="D1228" s="387"/>
      <c r="E1228" s="387"/>
      <c r="F1228" s="387"/>
      <c r="G1228" s="387"/>
      <c r="H1228" s="386"/>
      <c r="I1228" s="387"/>
      <c r="J1228" s="387"/>
      <c r="K1228" s="387"/>
    </row>
    <row r="1229" spans="1:11" x14ac:dyDescent="0.2">
      <c r="A1229" s="387"/>
      <c r="B1229" s="387"/>
      <c r="C1229" s="387"/>
      <c r="D1229" s="387"/>
      <c r="E1229" s="387"/>
      <c r="F1229" s="387"/>
      <c r="G1229" s="387"/>
      <c r="H1229" s="386"/>
      <c r="I1229" s="387"/>
      <c r="J1229" s="387"/>
      <c r="K1229" s="387"/>
    </row>
    <row r="1230" spans="1:11" x14ac:dyDescent="0.2">
      <c r="A1230" s="387"/>
      <c r="B1230" s="387"/>
      <c r="C1230" s="387"/>
      <c r="D1230" s="387"/>
      <c r="E1230" s="387"/>
      <c r="F1230" s="387"/>
      <c r="G1230" s="387"/>
      <c r="H1230" s="386"/>
      <c r="I1230" s="387"/>
      <c r="J1230" s="387"/>
      <c r="K1230" s="387"/>
    </row>
    <row r="1231" spans="1:11" x14ac:dyDescent="0.2">
      <c r="A1231" s="387"/>
      <c r="B1231" s="387"/>
      <c r="C1231" s="387"/>
      <c r="D1231" s="387"/>
      <c r="E1231" s="387"/>
      <c r="F1231" s="387"/>
      <c r="G1231" s="387"/>
      <c r="H1231" s="386"/>
      <c r="I1231" s="387"/>
      <c r="J1231" s="387"/>
      <c r="K1231" s="387"/>
    </row>
    <row r="1232" spans="1:11" x14ac:dyDescent="0.2">
      <c r="A1232" s="387"/>
      <c r="B1232" s="387"/>
      <c r="C1232" s="387"/>
      <c r="D1232" s="387"/>
      <c r="E1232" s="387"/>
      <c r="F1232" s="387"/>
      <c r="G1232" s="387"/>
      <c r="H1232" s="386"/>
      <c r="I1232" s="387"/>
      <c r="J1232" s="387"/>
      <c r="K1232" s="387"/>
    </row>
    <row r="1233" spans="1:11" x14ac:dyDescent="0.2">
      <c r="A1233" s="387"/>
      <c r="B1233" s="387"/>
      <c r="C1233" s="387"/>
      <c r="D1233" s="387"/>
      <c r="E1233" s="387"/>
      <c r="F1233" s="387"/>
      <c r="G1233" s="387"/>
      <c r="H1233" s="386"/>
      <c r="I1233" s="387"/>
      <c r="J1233" s="387"/>
      <c r="K1233" s="387"/>
    </row>
    <row r="1234" spans="1:11" x14ac:dyDescent="0.2">
      <c r="A1234" s="387"/>
      <c r="B1234" s="387"/>
      <c r="C1234" s="387"/>
      <c r="D1234" s="387"/>
      <c r="E1234" s="387"/>
      <c r="F1234" s="387"/>
      <c r="G1234" s="387"/>
      <c r="H1234" s="386"/>
      <c r="I1234" s="387"/>
      <c r="J1234" s="387"/>
      <c r="K1234" s="387"/>
    </row>
    <row r="1235" spans="1:11" x14ac:dyDescent="0.2">
      <c r="A1235" s="387"/>
      <c r="B1235" s="387"/>
      <c r="C1235" s="387"/>
      <c r="D1235" s="387"/>
      <c r="E1235" s="387"/>
      <c r="F1235" s="387"/>
      <c r="G1235" s="387"/>
      <c r="H1235" s="386"/>
      <c r="I1235" s="387"/>
      <c r="J1235" s="387"/>
      <c r="K1235" s="387"/>
    </row>
    <row r="1236" spans="1:11" x14ac:dyDescent="0.2">
      <c r="A1236" s="387"/>
      <c r="B1236" s="387"/>
      <c r="C1236" s="387"/>
      <c r="D1236" s="387"/>
      <c r="E1236" s="387"/>
      <c r="F1236" s="387"/>
      <c r="G1236" s="387"/>
      <c r="H1236" s="386"/>
      <c r="I1236" s="387"/>
      <c r="J1236" s="387"/>
      <c r="K1236" s="387"/>
    </row>
    <row r="1237" spans="1:11" x14ac:dyDescent="0.2">
      <c r="A1237" s="387"/>
      <c r="B1237" s="387"/>
      <c r="C1237" s="387"/>
      <c r="D1237" s="387"/>
      <c r="E1237" s="387"/>
      <c r="F1237" s="387"/>
      <c r="G1237" s="387"/>
      <c r="H1237" s="386"/>
      <c r="I1237" s="387"/>
      <c r="J1237" s="387"/>
      <c r="K1237" s="387"/>
    </row>
    <row r="1238" spans="1:11" x14ac:dyDescent="0.2">
      <c r="A1238" s="387"/>
      <c r="B1238" s="387"/>
      <c r="C1238" s="387"/>
      <c r="D1238" s="387"/>
      <c r="E1238" s="387"/>
      <c r="F1238" s="387"/>
      <c r="G1238" s="387"/>
      <c r="H1238" s="386"/>
      <c r="I1238" s="387"/>
      <c r="J1238" s="387"/>
      <c r="K1238" s="387"/>
    </row>
    <row r="1239" spans="1:11" x14ac:dyDescent="0.2">
      <c r="A1239" s="387"/>
      <c r="B1239" s="387"/>
      <c r="C1239" s="387"/>
      <c r="D1239" s="387"/>
      <c r="E1239" s="387"/>
      <c r="F1239" s="387"/>
      <c r="G1239" s="387"/>
      <c r="H1239" s="386"/>
      <c r="I1239" s="387"/>
      <c r="J1239" s="387"/>
      <c r="K1239" s="387"/>
    </row>
    <row r="1240" spans="1:11" x14ac:dyDescent="0.2">
      <c r="A1240" s="387"/>
      <c r="B1240" s="387"/>
      <c r="C1240" s="387"/>
      <c r="D1240" s="387"/>
      <c r="E1240" s="387"/>
      <c r="F1240" s="387"/>
      <c r="G1240" s="387"/>
      <c r="H1240" s="386"/>
      <c r="I1240" s="387"/>
      <c r="J1240" s="387"/>
      <c r="K1240" s="387"/>
    </row>
    <row r="1241" spans="1:11" x14ac:dyDescent="0.2">
      <c r="A1241" s="387"/>
      <c r="B1241" s="387"/>
      <c r="C1241" s="387"/>
      <c r="D1241" s="387"/>
      <c r="E1241" s="387"/>
      <c r="F1241" s="387"/>
      <c r="G1241" s="387"/>
      <c r="H1241" s="386"/>
      <c r="I1241" s="387"/>
      <c r="J1241" s="387"/>
      <c r="K1241" s="387"/>
    </row>
    <row r="1242" spans="1:11" x14ac:dyDescent="0.2">
      <c r="A1242" s="387"/>
      <c r="B1242" s="387"/>
      <c r="C1242" s="387"/>
      <c r="D1242" s="387"/>
      <c r="E1242" s="387"/>
      <c r="F1242" s="387"/>
      <c r="G1242" s="387"/>
      <c r="H1242" s="386"/>
      <c r="I1242" s="387"/>
      <c r="J1242" s="387"/>
      <c r="K1242" s="387"/>
    </row>
    <row r="1243" spans="1:11" x14ac:dyDescent="0.2">
      <c r="A1243" s="387"/>
      <c r="B1243" s="387"/>
      <c r="C1243" s="387"/>
      <c r="D1243" s="387"/>
      <c r="E1243" s="387"/>
      <c r="F1243" s="387"/>
      <c r="G1243" s="387"/>
      <c r="H1243" s="386"/>
      <c r="I1243" s="387"/>
      <c r="J1243" s="387"/>
      <c r="K1243" s="387"/>
    </row>
    <row r="1244" spans="1:11" x14ac:dyDescent="0.2">
      <c r="A1244" s="387"/>
      <c r="B1244" s="387"/>
      <c r="C1244" s="387"/>
      <c r="D1244" s="387"/>
      <c r="E1244" s="387"/>
      <c r="F1244" s="387"/>
      <c r="G1244" s="387"/>
      <c r="H1244" s="386"/>
      <c r="I1244" s="387"/>
      <c r="J1244" s="387"/>
      <c r="K1244" s="387"/>
    </row>
    <row r="1245" spans="1:11" x14ac:dyDescent="0.2">
      <c r="A1245" s="387"/>
      <c r="B1245" s="387"/>
      <c r="C1245" s="387"/>
      <c r="D1245" s="387"/>
      <c r="E1245" s="387"/>
      <c r="F1245" s="387"/>
      <c r="G1245" s="387"/>
      <c r="H1245" s="386"/>
      <c r="I1245" s="387"/>
      <c r="J1245" s="387"/>
      <c r="K1245" s="387"/>
    </row>
    <row r="1246" spans="1:11" x14ac:dyDescent="0.2">
      <c r="A1246" s="387"/>
      <c r="B1246" s="387"/>
      <c r="C1246" s="387"/>
      <c r="D1246" s="387"/>
      <c r="E1246" s="387"/>
      <c r="F1246" s="387"/>
      <c r="G1246" s="387"/>
      <c r="H1246" s="386"/>
      <c r="I1246" s="387"/>
      <c r="J1246" s="387"/>
      <c r="K1246" s="387"/>
    </row>
    <row r="1247" spans="1:11" x14ac:dyDescent="0.2">
      <c r="A1247" s="387"/>
      <c r="B1247" s="387"/>
      <c r="C1247" s="387"/>
      <c r="D1247" s="387"/>
      <c r="E1247" s="387"/>
      <c r="F1247" s="387"/>
      <c r="G1247" s="387"/>
      <c r="H1247" s="386"/>
      <c r="I1247" s="387"/>
      <c r="J1247" s="387"/>
      <c r="K1247" s="387"/>
    </row>
  </sheetData>
  <mergeCells count="10">
    <mergeCell ref="A12:C12"/>
    <mergeCell ref="A71:B71"/>
    <mergeCell ref="A72:G72"/>
    <mergeCell ref="A73:G73"/>
    <mergeCell ref="D1:G1"/>
    <mergeCell ref="D2:G2"/>
    <mergeCell ref="A3:G3"/>
    <mergeCell ref="A4:G4"/>
    <mergeCell ref="A5:G5"/>
    <mergeCell ref="A6:G6"/>
  </mergeCells>
  <printOptions horizontalCentered="1"/>
  <pageMargins left="0.51181102362204722" right="0.19685039370078741" top="0.59055118110236227" bottom="0.55118110236220474" header="0.39370078740157483" footer="0.23622047244094491"/>
  <pageSetup paperSize="9" scale="72" firstPageNumber="225" orientation="portrait" useFirstPageNumber="1" r:id="rId1"/>
  <headerFooter alignWithMargins="0">
    <oddHeader>&amp;C&amp;"Arial,Kursywa"Informacja o przebiegu wykonania  budżetu Województwa Zachodniopomorskiego za I półrocze 2013 roku - załączniki&amp;"Arial,Normalny"
__________________________&amp;"Arial CE,Standardowy"__________________________________________________________</oddHeader>
    <oddFooter>&amp;C&amp;9&amp;P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zoomScale="136" zoomScaleNormal="136" workbookViewId="0">
      <selection activeCell="D15" sqref="D15"/>
    </sheetView>
  </sheetViews>
  <sheetFormatPr defaultRowHeight="12.75" x14ac:dyDescent="0.2"/>
  <cols>
    <col min="1" max="1" width="3.42578125" style="224" customWidth="1"/>
    <col min="2" max="2" width="4.85546875" style="224" customWidth="1"/>
    <col min="3" max="3" width="6.42578125" style="224" customWidth="1"/>
    <col min="4" max="4" width="30.42578125" style="224" customWidth="1"/>
    <col min="5" max="5" width="11.5703125" style="224" customWidth="1"/>
    <col min="6" max="6" width="9.85546875" style="224" customWidth="1"/>
    <col min="7" max="7" width="11.85546875" style="224" customWidth="1"/>
    <col min="8" max="16384" width="9.140625" style="224"/>
  </cols>
  <sheetData>
    <row r="1" spans="1:8" ht="15" x14ac:dyDescent="0.25">
      <c r="B1" s="734" t="s">
        <v>476</v>
      </c>
      <c r="C1" s="734"/>
      <c r="D1" s="734"/>
      <c r="E1" s="734"/>
      <c r="F1" s="734"/>
      <c r="G1" s="734"/>
      <c r="H1" s="734"/>
    </row>
    <row r="2" spans="1:8" ht="47.25" customHeight="1" x14ac:dyDescent="0.25">
      <c r="A2" s="735" t="s">
        <v>477</v>
      </c>
      <c r="B2" s="735"/>
      <c r="C2" s="735"/>
      <c r="D2" s="735"/>
      <c r="E2" s="735"/>
      <c r="F2" s="735"/>
      <c r="G2" s="735"/>
      <c r="H2" s="735"/>
    </row>
    <row r="3" spans="1:8" ht="36.75" customHeight="1" x14ac:dyDescent="0.2">
      <c r="A3" s="736" t="s">
        <v>478</v>
      </c>
      <c r="B3" s="736"/>
      <c r="C3" s="736"/>
      <c r="D3" s="736"/>
      <c r="E3" s="736"/>
      <c r="F3" s="736"/>
      <c r="G3" s="736"/>
      <c r="H3" s="736"/>
    </row>
    <row r="4" spans="1:8" ht="7.5" customHeight="1" x14ac:dyDescent="0.2">
      <c r="A4" s="390"/>
      <c r="B4" s="390"/>
      <c r="C4" s="390"/>
      <c r="D4" s="390"/>
      <c r="E4" s="390"/>
      <c r="F4" s="390"/>
      <c r="G4" s="390"/>
    </row>
    <row r="5" spans="1:8" ht="13.5" customHeight="1" x14ac:dyDescent="0.2">
      <c r="A5" s="390"/>
      <c r="B5" s="390"/>
      <c r="C5" s="390"/>
      <c r="D5" s="391"/>
      <c r="E5" s="391"/>
      <c r="F5" s="391"/>
      <c r="H5" s="392"/>
    </row>
    <row r="6" spans="1:8" ht="13.5" customHeight="1" x14ac:dyDescent="0.2">
      <c r="A6" s="390"/>
      <c r="B6" s="390"/>
      <c r="C6" s="390"/>
      <c r="D6" s="391"/>
      <c r="E6" s="393"/>
      <c r="F6" s="393"/>
      <c r="H6" s="392"/>
    </row>
    <row r="7" spans="1:8" ht="12.75" customHeight="1" x14ac:dyDescent="0.2">
      <c r="A7" s="390"/>
      <c r="B7" s="390"/>
      <c r="C7" s="390"/>
      <c r="D7" s="391"/>
      <c r="E7" s="394"/>
      <c r="F7" s="394"/>
    </row>
    <row r="8" spans="1:8" ht="13.5" customHeight="1" x14ac:dyDescent="0.2">
      <c r="A8" s="390"/>
      <c r="B8" s="390"/>
      <c r="C8" s="390"/>
      <c r="D8" s="391"/>
      <c r="E8" s="391"/>
      <c r="F8" s="391"/>
      <c r="G8" s="395"/>
    </row>
    <row r="9" spans="1:8" ht="15.75" customHeight="1" x14ac:dyDescent="0.2">
      <c r="A9" s="396"/>
      <c r="B9" s="397"/>
      <c r="C9" s="397"/>
      <c r="D9" s="396"/>
      <c r="E9" s="396"/>
      <c r="F9" s="396"/>
      <c r="H9" s="398" t="s">
        <v>4</v>
      </c>
    </row>
    <row r="10" spans="1:8" s="402" customFormat="1" ht="56.25" customHeight="1" x14ac:dyDescent="0.2">
      <c r="A10" s="399" t="s">
        <v>479</v>
      </c>
      <c r="B10" s="400" t="s">
        <v>442</v>
      </c>
      <c r="C10" s="400" t="s">
        <v>480</v>
      </c>
      <c r="D10" s="399" t="s">
        <v>6</v>
      </c>
      <c r="E10" s="401" t="s">
        <v>481</v>
      </c>
      <c r="F10" s="401" t="s">
        <v>482</v>
      </c>
      <c r="G10" s="401" t="s">
        <v>446</v>
      </c>
      <c r="H10" s="401" t="s">
        <v>483</v>
      </c>
    </row>
    <row r="11" spans="1:8" s="402" customFormat="1" ht="12.75" customHeight="1" x14ac:dyDescent="0.2">
      <c r="A11" s="403">
        <v>1</v>
      </c>
      <c r="B11" s="403">
        <v>2</v>
      </c>
      <c r="C11" s="403">
        <v>3</v>
      </c>
      <c r="D11" s="403">
        <v>4</v>
      </c>
      <c r="E11" s="403">
        <v>5</v>
      </c>
      <c r="F11" s="403">
        <v>6</v>
      </c>
      <c r="G11" s="403">
        <v>7</v>
      </c>
      <c r="H11" s="403">
        <v>8</v>
      </c>
    </row>
    <row r="12" spans="1:8" s="402" customFormat="1" ht="27" customHeight="1" thickBot="1" x14ac:dyDescent="0.25">
      <c r="A12" s="404"/>
      <c r="B12" s="405">
        <v>600</v>
      </c>
      <c r="C12" s="406"/>
      <c r="D12" s="407" t="s">
        <v>484</v>
      </c>
      <c r="E12" s="408"/>
      <c r="F12" s="408"/>
      <c r="G12" s="408"/>
      <c r="H12" s="408"/>
    </row>
    <row r="13" spans="1:8" s="402" customFormat="1" ht="19.5" customHeight="1" x14ac:dyDescent="0.2">
      <c r="A13" s="409"/>
      <c r="B13" s="409"/>
      <c r="C13" s="410">
        <v>60095</v>
      </c>
      <c r="D13" s="411" t="s">
        <v>485</v>
      </c>
      <c r="E13" s="412"/>
      <c r="F13" s="412"/>
      <c r="G13" s="412"/>
      <c r="H13" s="413"/>
    </row>
    <row r="14" spans="1:8" s="402" customFormat="1" ht="24" customHeight="1" thickBot="1" x14ac:dyDescent="0.25">
      <c r="A14" s="414" t="s">
        <v>486</v>
      </c>
      <c r="B14" s="415"/>
      <c r="C14" s="415"/>
      <c r="D14" s="737" t="s">
        <v>487</v>
      </c>
      <c r="E14" s="738"/>
      <c r="F14" s="738"/>
      <c r="G14" s="738"/>
      <c r="H14" s="739"/>
    </row>
    <row r="15" spans="1:8" s="402" customFormat="1" ht="21.75" customHeight="1" thickTop="1" x14ac:dyDescent="0.2">
      <c r="A15" s="416"/>
      <c r="B15" s="416"/>
      <c r="C15" s="416"/>
      <c r="D15" s="417" t="s">
        <v>488</v>
      </c>
      <c r="E15" s="418">
        <v>1880000</v>
      </c>
      <c r="F15" s="418">
        <v>1880000</v>
      </c>
      <c r="G15" s="419">
        <v>478043.55</v>
      </c>
      <c r="H15" s="420">
        <f>G15/F15*100</f>
        <v>25.427848404255322</v>
      </c>
    </row>
    <row r="16" spans="1:8" s="402" customFormat="1" ht="21.75" customHeight="1" x14ac:dyDescent="0.2">
      <c r="A16" s="416"/>
      <c r="B16" s="416"/>
      <c r="C16" s="416"/>
      <c r="D16" s="421" t="s">
        <v>489</v>
      </c>
      <c r="E16" s="422">
        <v>1870000</v>
      </c>
      <c r="F16" s="422">
        <v>1870000</v>
      </c>
      <c r="G16" s="423">
        <v>809543.53</v>
      </c>
      <c r="H16" s="424">
        <f>G16/F16*100</f>
        <v>43.291097860962566</v>
      </c>
    </row>
    <row r="17" spans="1:8" x14ac:dyDescent="0.2">
      <c r="A17" s="425"/>
      <c r="B17" s="425"/>
      <c r="C17" s="425"/>
      <c r="D17" s="425"/>
      <c r="E17" s="425"/>
      <c r="F17" s="425"/>
      <c r="G17" s="425"/>
      <c r="H17" s="425"/>
    </row>
  </sheetData>
  <mergeCells count="4">
    <mergeCell ref="B1:H1"/>
    <mergeCell ref="A2:H2"/>
    <mergeCell ref="A3:H3"/>
    <mergeCell ref="D14:H1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firstPageNumber="226" orientation="portrait" useFirstPageNumber="1" r:id="rId1"/>
  <headerFooter>
    <oddHeader>&amp;C&amp;"Arial CE,Kursywa"&amp;9Informacja o przebiegu wykonania budżetu Województwa Zachodniopomorskiego za I półrocze 2013 r. - załączniki&amp;"Arial CE,Standardowy"&amp;10
______________________________________________________________________________________</oddHeader>
    <oddFooter>&amp;C&amp;9&amp;P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7"/>
  <sheetViews>
    <sheetView workbookViewId="0">
      <selection activeCell="C17" sqref="C17:D17"/>
    </sheetView>
  </sheetViews>
  <sheetFormatPr defaultRowHeight="15" customHeight="1" x14ac:dyDescent="0.25"/>
  <cols>
    <col min="1" max="1" width="3.85546875" style="91" customWidth="1"/>
    <col min="2" max="2" width="2.140625" style="91" customWidth="1"/>
    <col min="3" max="3" width="2.5703125" style="91" customWidth="1"/>
    <col min="4" max="4" width="52.42578125" style="91" customWidth="1"/>
    <col min="5" max="5" width="11.85546875" style="91" customWidth="1"/>
    <col min="6" max="7" width="11.42578125" style="91" customWidth="1"/>
    <col min="8" max="8" width="6.28515625" style="91" customWidth="1"/>
    <col min="9" max="9" width="11.140625" style="91" customWidth="1"/>
    <col min="10" max="10" width="12.28515625" style="91" customWidth="1"/>
    <col min="11" max="11" width="12.140625" style="91" customWidth="1"/>
    <col min="12" max="12" width="6.42578125" style="91" customWidth="1"/>
    <col min="13" max="13" width="13" style="91" customWidth="1"/>
    <col min="14" max="16384" width="9.140625" style="91"/>
  </cols>
  <sheetData>
    <row r="1" spans="1:12" ht="18" x14ac:dyDescent="0.25">
      <c r="A1" s="182"/>
      <c r="B1" s="182"/>
      <c r="C1" s="182"/>
      <c r="D1" s="182"/>
      <c r="E1" s="182"/>
      <c r="F1" s="426"/>
      <c r="G1" s="426"/>
      <c r="H1" s="426"/>
      <c r="I1" s="427"/>
      <c r="J1" s="777" t="s">
        <v>490</v>
      </c>
      <c r="K1" s="777"/>
      <c r="L1" s="777"/>
    </row>
    <row r="2" spans="1:12" ht="6.75" customHeight="1" x14ac:dyDescent="0.25">
      <c r="A2" s="182"/>
      <c r="B2" s="182"/>
      <c r="C2" s="182"/>
      <c r="D2" s="182"/>
      <c r="E2" s="182"/>
      <c r="F2" s="182"/>
      <c r="G2" s="182"/>
      <c r="H2" s="182"/>
      <c r="I2" s="427"/>
      <c r="J2" s="427"/>
      <c r="K2" s="182"/>
      <c r="L2" s="182"/>
    </row>
    <row r="3" spans="1:12" ht="84.75" customHeight="1" x14ac:dyDescent="0.3">
      <c r="A3" s="778" t="s">
        <v>491</v>
      </c>
      <c r="B3" s="778"/>
      <c r="C3" s="778"/>
      <c r="D3" s="778"/>
      <c r="E3" s="778"/>
      <c r="F3" s="778"/>
      <c r="G3" s="778"/>
      <c r="H3" s="778"/>
      <c r="I3" s="778"/>
      <c r="J3" s="778"/>
      <c r="K3" s="778"/>
      <c r="L3" s="778"/>
    </row>
    <row r="4" spans="1:12" ht="12" customHeight="1" x14ac:dyDescent="0.25">
      <c r="A4" s="428"/>
      <c r="B4" s="428"/>
      <c r="C4" s="428"/>
      <c r="D4" s="428"/>
      <c r="E4" s="429"/>
      <c r="F4" s="429"/>
      <c r="G4" s="429"/>
      <c r="H4" s="429"/>
      <c r="I4" s="90"/>
      <c r="J4" s="90"/>
      <c r="K4" s="90"/>
      <c r="L4" s="90"/>
    </row>
    <row r="5" spans="1:12" x14ac:dyDescent="0.25">
      <c r="A5" s="94" t="s">
        <v>0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</row>
    <row r="6" spans="1:12" ht="14.1" customHeight="1" x14ac:dyDescent="0.25">
      <c r="A6" s="430"/>
      <c r="B6" s="430"/>
      <c r="C6" s="430"/>
      <c r="D6" s="430" t="s">
        <v>0</v>
      </c>
      <c r="E6" s="430"/>
      <c r="F6" s="430"/>
      <c r="G6" s="430"/>
      <c r="H6" s="430"/>
      <c r="I6" s="430"/>
      <c r="J6" s="431"/>
      <c r="K6" s="432" t="s">
        <v>4</v>
      </c>
      <c r="L6" s="430"/>
    </row>
    <row r="7" spans="1:12" ht="14.1" customHeight="1" thickBot="1" x14ac:dyDescent="0.3">
      <c r="A7" s="779" t="s">
        <v>492</v>
      </c>
      <c r="B7" s="780"/>
      <c r="C7" s="779" t="s">
        <v>6</v>
      </c>
      <c r="D7" s="783"/>
      <c r="E7" s="785" t="s">
        <v>493</v>
      </c>
      <c r="F7" s="785"/>
      <c r="G7" s="785"/>
      <c r="H7" s="786" t="s">
        <v>10</v>
      </c>
      <c r="I7" s="788" t="s">
        <v>494</v>
      </c>
      <c r="J7" s="785"/>
      <c r="K7" s="785"/>
      <c r="L7" s="789" t="s">
        <v>495</v>
      </c>
    </row>
    <row r="8" spans="1:12" ht="70.5" customHeight="1" x14ac:dyDescent="0.25">
      <c r="A8" s="781"/>
      <c r="B8" s="782"/>
      <c r="C8" s="781"/>
      <c r="D8" s="784"/>
      <c r="E8" s="433" t="s">
        <v>496</v>
      </c>
      <c r="F8" s="433" t="s">
        <v>8</v>
      </c>
      <c r="G8" s="433" t="s">
        <v>497</v>
      </c>
      <c r="H8" s="787"/>
      <c r="I8" s="434" t="s">
        <v>496</v>
      </c>
      <c r="J8" s="433" t="s">
        <v>8</v>
      </c>
      <c r="K8" s="433" t="s">
        <v>497</v>
      </c>
      <c r="L8" s="790"/>
    </row>
    <row r="9" spans="1:12" s="439" customFormat="1" ht="11.25" x14ac:dyDescent="0.25">
      <c r="A9" s="769">
        <v>1</v>
      </c>
      <c r="B9" s="770"/>
      <c r="C9" s="769">
        <v>2</v>
      </c>
      <c r="D9" s="771"/>
      <c r="E9" s="435">
        <v>3</v>
      </c>
      <c r="F9" s="435">
        <v>4</v>
      </c>
      <c r="G9" s="435">
        <v>5</v>
      </c>
      <c r="H9" s="436">
        <v>6</v>
      </c>
      <c r="I9" s="437">
        <v>7</v>
      </c>
      <c r="J9" s="435">
        <v>8</v>
      </c>
      <c r="K9" s="435">
        <v>9</v>
      </c>
      <c r="L9" s="438">
        <v>10</v>
      </c>
    </row>
    <row r="10" spans="1:12" s="446" customFormat="1" ht="22.5" customHeight="1" thickBot="1" x14ac:dyDescent="0.35">
      <c r="A10" s="772"/>
      <c r="B10" s="773"/>
      <c r="C10" s="440"/>
      <c r="D10" s="441" t="s">
        <v>498</v>
      </c>
      <c r="E10" s="442">
        <f>E12+E155</f>
        <v>64396824</v>
      </c>
      <c r="F10" s="442">
        <f>F12+F155</f>
        <v>98064759</v>
      </c>
      <c r="G10" s="442">
        <f>G12+G155</f>
        <v>37368706.599999994</v>
      </c>
      <c r="H10" s="443">
        <f>G10/F10%</f>
        <v>38.106152486440102</v>
      </c>
      <c r="I10" s="444">
        <f>I12+I155</f>
        <v>63596824</v>
      </c>
      <c r="J10" s="442">
        <f>J12+J155</f>
        <v>97264759</v>
      </c>
      <c r="K10" s="442">
        <f>K12+K155</f>
        <v>33571532</v>
      </c>
      <c r="L10" s="445">
        <f>K10/J10%</f>
        <v>34.515617316236813</v>
      </c>
    </row>
    <row r="11" spans="1:12" s="446" customFormat="1" ht="17.25" customHeight="1" x14ac:dyDescent="0.25">
      <c r="A11" s="447"/>
      <c r="B11" s="448"/>
      <c r="C11" s="447"/>
      <c r="D11" s="449" t="s">
        <v>212</v>
      </c>
      <c r="E11" s="450"/>
      <c r="F11" s="450"/>
      <c r="G11" s="450"/>
      <c r="H11" s="451"/>
      <c r="I11" s="452"/>
      <c r="J11" s="450"/>
      <c r="K11" s="450"/>
      <c r="L11" s="453"/>
    </row>
    <row r="12" spans="1:12" s="446" customFormat="1" ht="41.25" customHeight="1" thickBot="1" x14ac:dyDescent="0.3">
      <c r="A12" s="751" t="s">
        <v>499</v>
      </c>
      <c r="B12" s="752"/>
      <c r="C12" s="752"/>
      <c r="D12" s="752"/>
      <c r="E12" s="454">
        <f>E13+E71+E78+E88+E100+E106+E143+E148</f>
        <v>61576000</v>
      </c>
      <c r="F12" s="454">
        <f>F13+F71+F78+F88+F100+F106+F143+F148</f>
        <v>90505600</v>
      </c>
      <c r="G12" s="454">
        <f>G13+G71+G78+G88+G100+G106+G143+G148</f>
        <v>34508856.599999994</v>
      </c>
      <c r="H12" s="455">
        <f>G12/F12*100</f>
        <v>38.128973897747755</v>
      </c>
      <c r="I12" s="456">
        <f>I13+I71+I78+I88+I100+I106+I143+I148</f>
        <v>61576000</v>
      </c>
      <c r="J12" s="454">
        <f>J13+J71+J78+J88+J100+J106+J143+J148</f>
        <v>90505600</v>
      </c>
      <c r="K12" s="454">
        <f>K13+K71+K78+K88+K100+K106+K143+K148</f>
        <v>33550708</v>
      </c>
      <c r="L12" s="457">
        <f>K12/J12*100</f>
        <v>37.070311671321996</v>
      </c>
    </row>
    <row r="13" spans="1:12" ht="18" customHeight="1" thickTop="1" x14ac:dyDescent="0.25">
      <c r="A13" s="774" t="s">
        <v>49</v>
      </c>
      <c r="B13" s="775"/>
      <c r="C13" s="775"/>
      <c r="D13" s="775"/>
      <c r="E13" s="458">
        <f>E14+E32+E65+E68</f>
        <v>27315000</v>
      </c>
      <c r="F13" s="458">
        <v>56211000</v>
      </c>
      <c r="G13" s="458">
        <v>10457853.199999999</v>
      </c>
      <c r="H13" s="459">
        <v>18.600000000000001</v>
      </c>
      <c r="I13" s="460">
        <f>I14+I32+I65+I68</f>
        <v>27315000</v>
      </c>
      <c r="J13" s="458">
        <v>56211000</v>
      </c>
      <c r="K13" s="458">
        <v>9577504</v>
      </c>
      <c r="L13" s="461">
        <v>17.04</v>
      </c>
    </row>
    <row r="14" spans="1:12" ht="17.25" customHeight="1" x14ac:dyDescent="0.25">
      <c r="A14" s="776"/>
      <c r="B14" s="747" t="s">
        <v>56</v>
      </c>
      <c r="C14" s="748"/>
      <c r="D14" s="748"/>
      <c r="E14" s="462">
        <f>SUM(E15:E17)</f>
        <v>19665000</v>
      </c>
      <c r="F14" s="462">
        <v>44561000</v>
      </c>
      <c r="G14" s="462">
        <v>7207930</v>
      </c>
      <c r="H14" s="463">
        <v>16.18</v>
      </c>
      <c r="I14" s="464">
        <f>SUM(I18:I31)</f>
        <v>19665000</v>
      </c>
      <c r="J14" s="462">
        <v>44561000</v>
      </c>
      <c r="K14" s="462">
        <v>7130323</v>
      </c>
      <c r="L14" s="465">
        <v>16</v>
      </c>
    </row>
    <row r="15" spans="1:12" ht="44.25" customHeight="1" x14ac:dyDescent="0.25">
      <c r="A15" s="776"/>
      <c r="B15" s="466" t="s">
        <v>0</v>
      </c>
      <c r="C15" s="755" t="s">
        <v>58</v>
      </c>
      <c r="D15" s="756"/>
      <c r="E15" s="467">
        <v>12400000</v>
      </c>
      <c r="F15" s="467">
        <v>32504000</v>
      </c>
      <c r="G15" s="467">
        <v>3766000</v>
      </c>
      <c r="H15" s="468">
        <v>11.59</v>
      </c>
      <c r="I15" s="469"/>
      <c r="J15" s="470"/>
      <c r="K15" s="470"/>
      <c r="L15" s="471"/>
    </row>
    <row r="16" spans="1:12" ht="54" customHeight="1" x14ac:dyDescent="0.25">
      <c r="A16" s="776"/>
      <c r="B16" s="472"/>
      <c r="C16" s="755" t="s">
        <v>66</v>
      </c>
      <c r="D16" s="756"/>
      <c r="E16" s="467">
        <v>3981000</v>
      </c>
      <c r="F16" s="467">
        <v>8773000</v>
      </c>
      <c r="G16" s="467">
        <v>1892937</v>
      </c>
      <c r="H16" s="468">
        <v>21.58</v>
      </c>
      <c r="I16" s="473"/>
      <c r="J16" s="474"/>
      <c r="K16" s="474"/>
      <c r="L16" s="475"/>
    </row>
    <row r="17" spans="1:12" ht="51.75" customHeight="1" x14ac:dyDescent="0.25">
      <c r="A17" s="776"/>
      <c r="B17" s="472"/>
      <c r="C17" s="755" t="s">
        <v>68</v>
      </c>
      <c r="D17" s="756"/>
      <c r="E17" s="467">
        <v>3284000</v>
      </c>
      <c r="F17" s="467">
        <v>3284000</v>
      </c>
      <c r="G17" s="467">
        <v>1548993</v>
      </c>
      <c r="H17" s="468">
        <v>47.17</v>
      </c>
      <c r="I17" s="473"/>
      <c r="J17" s="474"/>
      <c r="K17" s="474"/>
      <c r="L17" s="475"/>
    </row>
    <row r="18" spans="1:12" ht="12.95" customHeight="1" x14ac:dyDescent="0.25">
      <c r="A18" s="776"/>
      <c r="B18" s="472"/>
      <c r="C18" s="755" t="s">
        <v>227</v>
      </c>
      <c r="D18" s="756"/>
      <c r="E18" s="476"/>
      <c r="F18" s="476"/>
      <c r="G18" s="476"/>
      <c r="H18" s="468"/>
      <c r="I18" s="477">
        <v>31396</v>
      </c>
      <c r="J18" s="478">
        <v>31396</v>
      </c>
      <c r="K18" s="478">
        <v>6108</v>
      </c>
      <c r="L18" s="479">
        <v>19.45</v>
      </c>
    </row>
    <row r="19" spans="1:12" ht="12.95" customHeight="1" x14ac:dyDescent="0.25">
      <c r="A19" s="776"/>
      <c r="B19" s="472"/>
      <c r="C19" s="755" t="s">
        <v>228</v>
      </c>
      <c r="D19" s="756"/>
      <c r="E19" s="476"/>
      <c r="F19" s="476"/>
      <c r="G19" s="476"/>
      <c r="H19" s="468"/>
      <c r="I19" s="480">
        <v>20931</v>
      </c>
      <c r="J19" s="467">
        <v>20931</v>
      </c>
      <c r="K19" s="467">
        <v>3914</v>
      </c>
      <c r="L19" s="481">
        <v>18.7</v>
      </c>
    </row>
    <row r="20" spans="1:12" ht="12.95" customHeight="1" x14ac:dyDescent="0.25">
      <c r="A20" s="776"/>
      <c r="B20" s="472"/>
      <c r="C20" s="755" t="s">
        <v>229</v>
      </c>
      <c r="D20" s="756"/>
      <c r="E20" s="476"/>
      <c r="F20" s="476"/>
      <c r="G20" s="476"/>
      <c r="H20" s="468"/>
      <c r="I20" s="480">
        <v>2853675</v>
      </c>
      <c r="J20" s="467">
        <v>2853675</v>
      </c>
      <c r="K20" s="467">
        <v>1685783</v>
      </c>
      <c r="L20" s="481">
        <v>59.07</v>
      </c>
    </row>
    <row r="21" spans="1:12" ht="12.95" customHeight="1" x14ac:dyDescent="0.25">
      <c r="A21" s="776"/>
      <c r="B21" s="472"/>
      <c r="C21" s="755" t="s">
        <v>230</v>
      </c>
      <c r="D21" s="756"/>
      <c r="E21" s="476"/>
      <c r="F21" s="476"/>
      <c r="G21" s="476"/>
      <c r="H21" s="468"/>
      <c r="I21" s="480">
        <v>941876</v>
      </c>
      <c r="J21" s="467">
        <v>5896270</v>
      </c>
      <c r="K21" s="467">
        <v>227706</v>
      </c>
      <c r="L21" s="481">
        <v>3.86</v>
      </c>
    </row>
    <row r="22" spans="1:12" ht="12.95" customHeight="1" x14ac:dyDescent="0.25">
      <c r="A22" s="776"/>
      <c r="B22" s="472"/>
      <c r="C22" s="755" t="s">
        <v>232</v>
      </c>
      <c r="D22" s="756"/>
      <c r="E22" s="476"/>
      <c r="F22" s="476"/>
      <c r="G22" s="476"/>
      <c r="H22" s="468"/>
      <c r="I22" s="480">
        <v>8393979</v>
      </c>
      <c r="J22" s="467">
        <v>23543585</v>
      </c>
      <c r="K22" s="467">
        <v>1666126</v>
      </c>
      <c r="L22" s="481">
        <v>7.08</v>
      </c>
    </row>
    <row r="23" spans="1:12" ht="12.95" customHeight="1" x14ac:dyDescent="0.25">
      <c r="A23" s="776"/>
      <c r="B23" s="472"/>
      <c r="C23" s="755" t="s">
        <v>234</v>
      </c>
      <c r="D23" s="756"/>
      <c r="E23" s="476"/>
      <c r="F23" s="476"/>
      <c r="G23" s="476"/>
      <c r="H23" s="468"/>
      <c r="I23" s="480">
        <v>2093</v>
      </c>
      <c r="J23" s="467">
        <v>2093</v>
      </c>
      <c r="K23" s="467">
        <v>0</v>
      </c>
      <c r="L23" s="481">
        <v>0</v>
      </c>
    </row>
    <row r="24" spans="1:12" ht="12.95" customHeight="1" x14ac:dyDescent="0.25">
      <c r="A24" s="776"/>
      <c r="B24" s="472"/>
      <c r="C24" s="755" t="s">
        <v>240</v>
      </c>
      <c r="D24" s="756"/>
      <c r="E24" s="476"/>
      <c r="F24" s="476"/>
      <c r="G24" s="476"/>
      <c r="H24" s="468"/>
      <c r="I24" s="480">
        <v>20000</v>
      </c>
      <c r="J24" s="467">
        <v>20000</v>
      </c>
      <c r="K24" s="467">
        <v>19931</v>
      </c>
      <c r="L24" s="481">
        <v>99.65</v>
      </c>
    </row>
    <row r="25" spans="1:12" ht="12.95" customHeight="1" x14ac:dyDescent="0.25">
      <c r="A25" s="776"/>
      <c r="B25" s="472"/>
      <c r="C25" s="755" t="s">
        <v>242</v>
      </c>
      <c r="D25" s="756"/>
      <c r="E25" s="476"/>
      <c r="F25" s="476"/>
      <c r="G25" s="476"/>
      <c r="H25" s="468"/>
      <c r="I25" s="480">
        <v>36629</v>
      </c>
      <c r="J25" s="467">
        <v>36629</v>
      </c>
      <c r="K25" s="467">
        <v>27158</v>
      </c>
      <c r="L25" s="481">
        <v>74.14</v>
      </c>
    </row>
    <row r="26" spans="1:12" ht="12.95" customHeight="1" x14ac:dyDescent="0.25">
      <c r="A26" s="776"/>
      <c r="B26" s="472"/>
      <c r="C26" s="755" t="s">
        <v>243</v>
      </c>
      <c r="D26" s="756"/>
      <c r="E26" s="476"/>
      <c r="F26" s="476"/>
      <c r="G26" s="476"/>
      <c r="H26" s="468"/>
      <c r="I26" s="480">
        <v>7326</v>
      </c>
      <c r="J26" s="467">
        <v>7326</v>
      </c>
      <c r="K26" s="467">
        <v>806</v>
      </c>
      <c r="L26" s="481">
        <v>11</v>
      </c>
    </row>
    <row r="27" spans="1:12" x14ac:dyDescent="0.25">
      <c r="A27" s="776"/>
      <c r="B27" s="472"/>
      <c r="C27" s="767" t="s">
        <v>249</v>
      </c>
      <c r="D27" s="768"/>
      <c r="E27" s="476"/>
      <c r="F27" s="476"/>
      <c r="G27" s="476"/>
      <c r="H27" s="468"/>
      <c r="I27" s="480">
        <v>73257</v>
      </c>
      <c r="J27" s="467">
        <v>54512</v>
      </c>
      <c r="K27" s="467">
        <v>40130</v>
      </c>
      <c r="L27" s="481">
        <v>73.62</v>
      </c>
    </row>
    <row r="28" spans="1:12" ht="27.75" customHeight="1" x14ac:dyDescent="0.25">
      <c r="A28" s="776"/>
      <c r="B28" s="472"/>
      <c r="C28" s="755" t="s">
        <v>244</v>
      </c>
      <c r="D28" s="756"/>
      <c r="E28" s="476"/>
      <c r="F28" s="476"/>
      <c r="G28" s="476"/>
      <c r="H28" s="468"/>
      <c r="I28" s="480">
        <v>0</v>
      </c>
      <c r="J28" s="467">
        <v>18745</v>
      </c>
      <c r="K28" s="467">
        <v>18745</v>
      </c>
      <c r="L28" s="481">
        <v>100</v>
      </c>
    </row>
    <row r="29" spans="1:12" ht="12.75" customHeight="1" x14ac:dyDescent="0.25">
      <c r="A29" s="776"/>
      <c r="B29" s="472"/>
      <c r="C29" s="755" t="s">
        <v>245</v>
      </c>
      <c r="D29" s="756"/>
      <c r="E29" s="476"/>
      <c r="F29" s="476"/>
      <c r="G29" s="476"/>
      <c r="H29" s="468"/>
      <c r="I29" s="480">
        <v>18838</v>
      </c>
      <c r="J29" s="467">
        <v>18838</v>
      </c>
      <c r="K29" s="467">
        <v>0</v>
      </c>
      <c r="L29" s="481">
        <v>0</v>
      </c>
    </row>
    <row r="30" spans="1:12" ht="12.95" customHeight="1" x14ac:dyDescent="0.25">
      <c r="A30" s="482" t="s">
        <v>0</v>
      </c>
      <c r="B30" s="472"/>
      <c r="C30" s="755" t="s">
        <v>250</v>
      </c>
      <c r="D30" s="756"/>
      <c r="E30" s="476"/>
      <c r="F30" s="476"/>
      <c r="G30" s="476"/>
      <c r="H30" s="468"/>
      <c r="I30" s="480">
        <v>3981000</v>
      </c>
      <c r="J30" s="467">
        <v>8773000</v>
      </c>
      <c r="K30" s="467">
        <v>1884923</v>
      </c>
      <c r="L30" s="481">
        <v>21.49</v>
      </c>
    </row>
    <row r="31" spans="1:12" ht="12.95" customHeight="1" x14ac:dyDescent="0.25">
      <c r="A31" s="482"/>
      <c r="B31" s="483"/>
      <c r="C31" s="755" t="s">
        <v>254</v>
      </c>
      <c r="D31" s="756"/>
      <c r="E31" s="476"/>
      <c r="F31" s="476"/>
      <c r="G31" s="476"/>
      <c r="H31" s="468"/>
      <c r="I31" s="480">
        <v>3284000</v>
      </c>
      <c r="J31" s="467">
        <v>3284000</v>
      </c>
      <c r="K31" s="467">
        <v>1548993</v>
      </c>
      <c r="L31" s="481">
        <v>47.17</v>
      </c>
    </row>
    <row r="32" spans="1:12" ht="18" customHeight="1" x14ac:dyDescent="0.25">
      <c r="A32" s="745" t="s">
        <v>0</v>
      </c>
      <c r="B32" s="747" t="s">
        <v>69</v>
      </c>
      <c r="C32" s="748"/>
      <c r="D32" s="748"/>
      <c r="E32" s="462">
        <f>SUM(E33:E36)</f>
        <v>7600000</v>
      </c>
      <c r="F32" s="462">
        <f>SUM(F33:F36)</f>
        <v>7600000</v>
      </c>
      <c r="G32" s="462">
        <f>SUM(G33:G36)</f>
        <v>3200000</v>
      </c>
      <c r="H32" s="463">
        <f>G32/F32%</f>
        <v>42.10526315789474</v>
      </c>
      <c r="I32" s="464">
        <v>7600000</v>
      </c>
      <c r="J32" s="462">
        <v>7600000</v>
      </c>
      <c r="K32" s="462">
        <v>2419150</v>
      </c>
      <c r="L32" s="465">
        <v>31.83</v>
      </c>
    </row>
    <row r="33" spans="1:12" ht="42.75" customHeight="1" x14ac:dyDescent="0.25">
      <c r="A33" s="745"/>
      <c r="B33" s="221" t="s">
        <v>0</v>
      </c>
      <c r="C33" s="755" t="s">
        <v>74</v>
      </c>
      <c r="D33" s="756"/>
      <c r="E33" s="467">
        <v>5670000</v>
      </c>
      <c r="F33" s="467">
        <v>5670000</v>
      </c>
      <c r="G33" s="467">
        <v>2400000</v>
      </c>
      <c r="H33" s="468">
        <v>42.33</v>
      </c>
      <c r="I33" s="469"/>
      <c r="J33" s="470"/>
      <c r="K33" s="470"/>
      <c r="L33" s="471"/>
    </row>
    <row r="34" spans="1:12" ht="42.75" customHeight="1" x14ac:dyDescent="0.25">
      <c r="A34" s="745"/>
      <c r="B34" s="94"/>
      <c r="C34" s="755" t="s">
        <v>75</v>
      </c>
      <c r="D34" s="756"/>
      <c r="E34" s="467">
        <v>1890000</v>
      </c>
      <c r="F34" s="467">
        <v>1890000</v>
      </c>
      <c r="G34" s="467">
        <v>800000</v>
      </c>
      <c r="H34" s="468">
        <v>42.33</v>
      </c>
      <c r="I34" s="473"/>
      <c r="J34" s="474"/>
      <c r="K34" s="474"/>
      <c r="L34" s="475"/>
    </row>
    <row r="35" spans="1:12" ht="54.75" customHeight="1" x14ac:dyDescent="0.25">
      <c r="A35" s="745"/>
      <c r="B35" s="94"/>
      <c r="C35" s="755" t="s">
        <v>78</v>
      </c>
      <c r="D35" s="756"/>
      <c r="E35" s="467">
        <v>30000</v>
      </c>
      <c r="F35" s="467">
        <v>30000</v>
      </c>
      <c r="G35" s="467">
        <v>0</v>
      </c>
      <c r="H35" s="468">
        <v>0</v>
      </c>
      <c r="I35" s="473"/>
      <c r="J35" s="474"/>
      <c r="K35" s="474"/>
      <c r="L35" s="475"/>
    </row>
    <row r="36" spans="1:12" ht="54.75" customHeight="1" x14ac:dyDescent="0.25">
      <c r="A36" s="745"/>
      <c r="B36" s="94"/>
      <c r="C36" s="755" t="s">
        <v>68</v>
      </c>
      <c r="D36" s="756"/>
      <c r="E36" s="467">
        <v>10000</v>
      </c>
      <c r="F36" s="467">
        <v>10000</v>
      </c>
      <c r="G36" s="467">
        <v>0</v>
      </c>
      <c r="H36" s="468">
        <v>0</v>
      </c>
      <c r="I36" s="473"/>
      <c r="J36" s="474"/>
      <c r="K36" s="474"/>
      <c r="L36" s="475"/>
    </row>
    <row r="37" spans="1:12" ht="12.95" customHeight="1" x14ac:dyDescent="0.25">
      <c r="A37" s="745"/>
      <c r="B37" s="94"/>
      <c r="C37" s="755" t="s">
        <v>257</v>
      </c>
      <c r="D37" s="756"/>
      <c r="E37" s="484"/>
      <c r="F37" s="484"/>
      <c r="G37" s="484"/>
      <c r="H37" s="485"/>
      <c r="I37" s="477">
        <v>0</v>
      </c>
      <c r="J37" s="478">
        <v>921</v>
      </c>
      <c r="K37" s="478">
        <v>920</v>
      </c>
      <c r="L37" s="479">
        <v>99.93</v>
      </c>
    </row>
    <row r="38" spans="1:12" ht="12.95" customHeight="1" x14ac:dyDescent="0.25">
      <c r="A38" s="745"/>
      <c r="B38" s="94"/>
      <c r="C38" s="755" t="s">
        <v>258</v>
      </c>
      <c r="D38" s="756"/>
      <c r="E38" s="476"/>
      <c r="F38" s="476"/>
      <c r="G38" s="476"/>
      <c r="H38" s="468"/>
      <c r="I38" s="480">
        <v>0</v>
      </c>
      <c r="J38" s="467">
        <v>307</v>
      </c>
      <c r="K38" s="467">
        <v>307</v>
      </c>
      <c r="L38" s="481">
        <v>99.93</v>
      </c>
    </row>
    <row r="39" spans="1:12" ht="12.95" customHeight="1" x14ac:dyDescent="0.25">
      <c r="A39" s="745"/>
      <c r="B39" s="94"/>
      <c r="C39" s="755" t="s">
        <v>259</v>
      </c>
      <c r="D39" s="756"/>
      <c r="E39" s="476"/>
      <c r="F39" s="476"/>
      <c r="G39" s="476"/>
      <c r="H39" s="468"/>
      <c r="I39" s="480">
        <v>1923750</v>
      </c>
      <c r="J39" s="467">
        <v>1767000</v>
      </c>
      <c r="K39" s="467">
        <v>803009</v>
      </c>
      <c r="L39" s="481">
        <v>45.44</v>
      </c>
    </row>
    <row r="40" spans="1:12" ht="12.95" customHeight="1" x14ac:dyDescent="0.25">
      <c r="A40" s="745"/>
      <c r="B40" s="94"/>
      <c r="C40" s="755" t="s">
        <v>260</v>
      </c>
      <c r="D40" s="756"/>
      <c r="E40" s="476"/>
      <c r="F40" s="476"/>
      <c r="G40" s="476"/>
      <c r="H40" s="468"/>
      <c r="I40" s="480">
        <v>641250</v>
      </c>
      <c r="J40" s="467">
        <v>589000</v>
      </c>
      <c r="K40" s="467">
        <v>267670</v>
      </c>
      <c r="L40" s="481">
        <v>45.44</v>
      </c>
    </row>
    <row r="41" spans="1:12" ht="12.95" customHeight="1" x14ac:dyDescent="0.25">
      <c r="A41" s="745"/>
      <c r="B41" s="94"/>
      <c r="C41" s="755" t="s">
        <v>261</v>
      </c>
      <c r="D41" s="756"/>
      <c r="E41" s="476"/>
      <c r="F41" s="476"/>
      <c r="G41" s="476"/>
      <c r="H41" s="468"/>
      <c r="I41" s="480">
        <v>0</v>
      </c>
      <c r="J41" s="467">
        <v>153000</v>
      </c>
      <c r="K41" s="467">
        <v>150831</v>
      </c>
      <c r="L41" s="481">
        <v>98.58</v>
      </c>
    </row>
    <row r="42" spans="1:12" ht="12.95" customHeight="1" x14ac:dyDescent="0.25">
      <c r="A42" s="745"/>
      <c r="B42" s="94"/>
      <c r="C42" s="755" t="s">
        <v>262</v>
      </c>
      <c r="D42" s="756"/>
      <c r="E42" s="476"/>
      <c r="F42" s="476"/>
      <c r="G42" s="476"/>
      <c r="H42" s="468"/>
      <c r="I42" s="480">
        <v>0</v>
      </c>
      <c r="J42" s="467">
        <v>51000</v>
      </c>
      <c r="K42" s="467">
        <v>50277</v>
      </c>
      <c r="L42" s="481">
        <v>98.58</v>
      </c>
    </row>
    <row r="43" spans="1:12" ht="12.95" customHeight="1" x14ac:dyDescent="0.25">
      <c r="A43" s="745"/>
      <c r="B43" s="94"/>
      <c r="C43" s="755" t="s">
        <v>263</v>
      </c>
      <c r="D43" s="756"/>
      <c r="E43" s="476"/>
      <c r="F43" s="476"/>
      <c r="G43" s="476"/>
      <c r="H43" s="468"/>
      <c r="I43" s="480">
        <v>327245</v>
      </c>
      <c r="J43" s="467">
        <v>320495</v>
      </c>
      <c r="K43" s="467">
        <v>172755</v>
      </c>
      <c r="L43" s="481">
        <v>53.9</v>
      </c>
    </row>
    <row r="44" spans="1:12" ht="12.95" customHeight="1" x14ac:dyDescent="0.25">
      <c r="A44" s="745"/>
      <c r="B44" s="94"/>
      <c r="C44" s="755" t="s">
        <v>264</v>
      </c>
      <c r="D44" s="756"/>
      <c r="E44" s="476"/>
      <c r="F44" s="476"/>
      <c r="G44" s="476"/>
      <c r="H44" s="468"/>
      <c r="I44" s="480">
        <v>109082</v>
      </c>
      <c r="J44" s="467">
        <v>106832</v>
      </c>
      <c r="K44" s="467">
        <v>57585</v>
      </c>
      <c r="L44" s="481">
        <v>53.9</v>
      </c>
    </row>
    <row r="45" spans="1:12" ht="12.95" customHeight="1" x14ac:dyDescent="0.25">
      <c r="A45" s="745"/>
      <c r="B45" s="94"/>
      <c r="C45" s="755" t="s">
        <v>265</v>
      </c>
      <c r="D45" s="756"/>
      <c r="E45" s="476"/>
      <c r="F45" s="476"/>
      <c r="G45" s="476"/>
      <c r="H45" s="468"/>
      <c r="I45" s="480">
        <v>45750</v>
      </c>
      <c r="J45" s="467">
        <v>45750</v>
      </c>
      <c r="K45" s="467">
        <v>23026</v>
      </c>
      <c r="L45" s="481">
        <v>50.33</v>
      </c>
    </row>
    <row r="46" spans="1:12" ht="12.95" customHeight="1" x14ac:dyDescent="0.25">
      <c r="A46" s="745"/>
      <c r="B46" s="94"/>
      <c r="C46" s="755" t="s">
        <v>266</v>
      </c>
      <c r="D46" s="756"/>
      <c r="E46" s="476"/>
      <c r="F46" s="476"/>
      <c r="G46" s="476"/>
      <c r="H46" s="468"/>
      <c r="I46" s="480">
        <v>15250</v>
      </c>
      <c r="J46" s="467">
        <v>15250</v>
      </c>
      <c r="K46" s="467">
        <v>7676</v>
      </c>
      <c r="L46" s="481">
        <v>50.33</v>
      </c>
    </row>
    <row r="47" spans="1:12" ht="12.95" customHeight="1" x14ac:dyDescent="0.25">
      <c r="A47" s="745"/>
      <c r="B47" s="94"/>
      <c r="C47" s="755" t="s">
        <v>267</v>
      </c>
      <c r="D47" s="756"/>
      <c r="E47" s="476"/>
      <c r="F47" s="476"/>
      <c r="G47" s="476"/>
      <c r="H47" s="468"/>
      <c r="I47" s="480">
        <v>304050</v>
      </c>
      <c r="J47" s="467">
        <v>304050</v>
      </c>
      <c r="K47" s="467">
        <v>94682</v>
      </c>
      <c r="L47" s="481">
        <v>31.14</v>
      </c>
    </row>
    <row r="48" spans="1:12" ht="12.95" customHeight="1" x14ac:dyDescent="0.25">
      <c r="A48" s="745"/>
      <c r="B48" s="94"/>
      <c r="C48" s="755" t="s">
        <v>268</v>
      </c>
      <c r="D48" s="756"/>
      <c r="E48" s="476"/>
      <c r="F48" s="476"/>
      <c r="G48" s="476"/>
      <c r="H48" s="468"/>
      <c r="I48" s="480">
        <v>101350</v>
      </c>
      <c r="J48" s="467">
        <v>101350</v>
      </c>
      <c r="K48" s="467">
        <v>31563</v>
      </c>
      <c r="L48" s="481">
        <v>31.14</v>
      </c>
    </row>
    <row r="49" spans="1:12" ht="12.95" customHeight="1" x14ac:dyDescent="0.25">
      <c r="A49" s="745"/>
      <c r="B49" s="94"/>
      <c r="C49" s="755" t="s">
        <v>269</v>
      </c>
      <c r="D49" s="756"/>
      <c r="E49" s="476"/>
      <c r="F49" s="476"/>
      <c r="G49" s="476"/>
      <c r="H49" s="468"/>
      <c r="I49" s="480">
        <v>85408</v>
      </c>
      <c r="J49" s="467">
        <v>85408</v>
      </c>
      <c r="K49" s="467">
        <v>15507</v>
      </c>
      <c r="L49" s="481">
        <v>18.16</v>
      </c>
    </row>
    <row r="50" spans="1:12" ht="12.95" customHeight="1" x14ac:dyDescent="0.25">
      <c r="A50" s="745"/>
      <c r="B50" s="94"/>
      <c r="C50" s="755" t="s">
        <v>270</v>
      </c>
      <c r="D50" s="756"/>
      <c r="E50" s="476"/>
      <c r="F50" s="476"/>
      <c r="G50" s="476"/>
      <c r="H50" s="468"/>
      <c r="I50" s="480">
        <v>28470</v>
      </c>
      <c r="J50" s="467">
        <v>28470</v>
      </c>
      <c r="K50" s="467">
        <v>5169</v>
      </c>
      <c r="L50" s="481">
        <v>18.16</v>
      </c>
    </row>
    <row r="51" spans="1:12" ht="12.95" customHeight="1" x14ac:dyDescent="0.25">
      <c r="A51" s="745"/>
      <c r="B51" s="94"/>
      <c r="C51" s="755" t="s">
        <v>271</v>
      </c>
      <c r="D51" s="756"/>
      <c r="E51" s="476"/>
      <c r="F51" s="476"/>
      <c r="G51" s="476"/>
      <c r="H51" s="468"/>
      <c r="I51" s="480">
        <v>2572613</v>
      </c>
      <c r="J51" s="467">
        <v>2578613</v>
      </c>
      <c r="K51" s="467">
        <v>440246</v>
      </c>
      <c r="L51" s="481">
        <v>17.07</v>
      </c>
    </row>
    <row r="52" spans="1:12" ht="12.95" customHeight="1" x14ac:dyDescent="0.25">
      <c r="A52" s="173" t="s">
        <v>0</v>
      </c>
      <c r="B52" s="214"/>
      <c r="C52" s="755" t="s">
        <v>272</v>
      </c>
      <c r="D52" s="756"/>
      <c r="E52" s="476"/>
      <c r="F52" s="476"/>
      <c r="G52" s="476"/>
      <c r="H52" s="468"/>
      <c r="I52" s="480">
        <v>857537</v>
      </c>
      <c r="J52" s="467">
        <v>859537</v>
      </c>
      <c r="K52" s="467">
        <v>146749</v>
      </c>
      <c r="L52" s="481">
        <v>17.07</v>
      </c>
    </row>
    <row r="53" spans="1:12" s="486" customFormat="1" ht="29.25" customHeight="1" x14ac:dyDescent="0.25">
      <c r="A53" s="173"/>
      <c r="B53" s="214"/>
      <c r="C53" s="755" t="s">
        <v>274</v>
      </c>
      <c r="D53" s="756"/>
      <c r="E53" s="476"/>
      <c r="F53" s="476"/>
      <c r="G53" s="476"/>
      <c r="H53" s="468"/>
      <c r="I53" s="480">
        <v>0</v>
      </c>
      <c r="J53" s="467">
        <v>24000</v>
      </c>
      <c r="K53" s="467">
        <v>0</v>
      </c>
      <c r="L53" s="481">
        <v>0</v>
      </c>
    </row>
    <row r="54" spans="1:12" s="486" customFormat="1" ht="29.25" customHeight="1" x14ac:dyDescent="0.25">
      <c r="A54" s="173"/>
      <c r="B54" s="214"/>
      <c r="C54" s="755" t="s">
        <v>275</v>
      </c>
      <c r="D54" s="756"/>
      <c r="E54" s="476"/>
      <c r="F54" s="476"/>
      <c r="G54" s="476"/>
      <c r="H54" s="468"/>
      <c r="I54" s="480">
        <v>0</v>
      </c>
      <c r="J54" s="467">
        <v>8000</v>
      </c>
      <c r="K54" s="467">
        <v>0</v>
      </c>
      <c r="L54" s="481">
        <v>0</v>
      </c>
    </row>
    <row r="55" spans="1:12" ht="29.25" customHeight="1" x14ac:dyDescent="0.25">
      <c r="A55" s="213"/>
      <c r="B55" s="219"/>
      <c r="C55" s="757" t="s">
        <v>276</v>
      </c>
      <c r="D55" s="758"/>
      <c r="E55" s="487"/>
      <c r="F55" s="487"/>
      <c r="G55" s="487"/>
      <c r="H55" s="488"/>
      <c r="I55" s="489">
        <v>198750</v>
      </c>
      <c r="J55" s="490">
        <v>198750</v>
      </c>
      <c r="K55" s="490">
        <v>74545</v>
      </c>
      <c r="L55" s="491">
        <v>37.51</v>
      </c>
    </row>
    <row r="56" spans="1:12" ht="29.25" customHeight="1" x14ac:dyDescent="0.25">
      <c r="A56" s="173"/>
      <c r="B56" s="214"/>
      <c r="C56" s="765" t="s">
        <v>277</v>
      </c>
      <c r="D56" s="766"/>
      <c r="E56" s="492"/>
      <c r="F56" s="492"/>
      <c r="G56" s="492"/>
      <c r="H56" s="493"/>
      <c r="I56" s="477">
        <v>66250</v>
      </c>
      <c r="J56" s="478">
        <v>66250</v>
      </c>
      <c r="K56" s="478">
        <v>24848</v>
      </c>
      <c r="L56" s="479">
        <v>37.51</v>
      </c>
    </row>
    <row r="57" spans="1:12" ht="15" customHeight="1" x14ac:dyDescent="0.25">
      <c r="A57" s="173"/>
      <c r="B57" s="214"/>
      <c r="C57" s="755" t="s">
        <v>278</v>
      </c>
      <c r="D57" s="756"/>
      <c r="E57" s="476"/>
      <c r="F57" s="476"/>
      <c r="G57" s="476"/>
      <c r="H57" s="468"/>
      <c r="I57" s="480">
        <v>176434</v>
      </c>
      <c r="J57" s="467">
        <v>145513</v>
      </c>
      <c r="K57" s="467">
        <v>33355</v>
      </c>
      <c r="L57" s="481">
        <v>22.92</v>
      </c>
    </row>
    <row r="58" spans="1:12" ht="15" customHeight="1" x14ac:dyDescent="0.25">
      <c r="A58" s="173"/>
      <c r="B58" s="214"/>
      <c r="C58" s="755" t="s">
        <v>279</v>
      </c>
      <c r="D58" s="756"/>
      <c r="E58" s="476"/>
      <c r="F58" s="476"/>
      <c r="G58" s="476"/>
      <c r="H58" s="468"/>
      <c r="I58" s="480">
        <v>58811</v>
      </c>
      <c r="J58" s="467">
        <v>48504</v>
      </c>
      <c r="K58" s="467">
        <v>11119</v>
      </c>
      <c r="L58" s="481">
        <v>22.92</v>
      </c>
    </row>
    <row r="59" spans="1:12" ht="15" customHeight="1" x14ac:dyDescent="0.25">
      <c r="A59" s="173"/>
      <c r="B59" s="214"/>
      <c r="C59" s="755" t="s">
        <v>280</v>
      </c>
      <c r="D59" s="756"/>
      <c r="E59" s="476"/>
      <c r="F59" s="476"/>
      <c r="G59" s="476"/>
      <c r="H59" s="468"/>
      <c r="I59" s="480">
        <v>750</v>
      </c>
      <c r="J59" s="467">
        <v>11250</v>
      </c>
      <c r="K59" s="467">
        <v>2334</v>
      </c>
      <c r="L59" s="481">
        <v>20.74</v>
      </c>
    </row>
    <row r="60" spans="1:12" ht="15" customHeight="1" x14ac:dyDescent="0.25">
      <c r="A60" s="173"/>
      <c r="B60" s="214"/>
      <c r="C60" s="755" t="s">
        <v>281</v>
      </c>
      <c r="D60" s="756"/>
      <c r="E60" s="476"/>
      <c r="F60" s="476"/>
      <c r="G60" s="476"/>
      <c r="H60" s="468"/>
      <c r="I60" s="480">
        <v>250</v>
      </c>
      <c r="J60" s="467">
        <v>3750</v>
      </c>
      <c r="K60" s="467">
        <v>778</v>
      </c>
      <c r="L60" s="481">
        <v>20.74</v>
      </c>
    </row>
    <row r="61" spans="1:12" ht="27" customHeight="1" x14ac:dyDescent="0.25">
      <c r="A61" s="173"/>
      <c r="B61" s="214"/>
      <c r="C61" s="755" t="s">
        <v>282</v>
      </c>
      <c r="D61" s="756"/>
      <c r="E61" s="476"/>
      <c r="F61" s="476"/>
      <c r="G61" s="476"/>
      <c r="H61" s="468"/>
      <c r="I61" s="480">
        <v>35250</v>
      </c>
      <c r="J61" s="467">
        <v>35250</v>
      </c>
      <c r="K61" s="467">
        <v>3150</v>
      </c>
      <c r="L61" s="481">
        <v>8.94</v>
      </c>
    </row>
    <row r="62" spans="1:12" ht="27" customHeight="1" x14ac:dyDescent="0.25">
      <c r="A62" s="173"/>
      <c r="B62" s="214"/>
      <c r="C62" s="755" t="s">
        <v>283</v>
      </c>
      <c r="D62" s="756"/>
      <c r="E62" s="476"/>
      <c r="F62" s="476"/>
      <c r="G62" s="476"/>
      <c r="H62" s="468"/>
      <c r="I62" s="480">
        <v>11750</v>
      </c>
      <c r="J62" s="467">
        <v>11750</v>
      </c>
      <c r="K62" s="467">
        <v>1050</v>
      </c>
      <c r="L62" s="481">
        <v>8.94</v>
      </c>
    </row>
    <row r="63" spans="1:12" ht="15.75" customHeight="1" x14ac:dyDescent="0.25">
      <c r="A63" s="173"/>
      <c r="B63" s="214"/>
      <c r="C63" s="755" t="s">
        <v>284</v>
      </c>
      <c r="D63" s="756"/>
      <c r="E63" s="476"/>
      <c r="F63" s="476"/>
      <c r="G63" s="476"/>
      <c r="H63" s="468"/>
      <c r="I63" s="480">
        <v>30000</v>
      </c>
      <c r="J63" s="467">
        <v>30000</v>
      </c>
      <c r="K63" s="467">
        <v>0</v>
      </c>
      <c r="L63" s="481">
        <v>0</v>
      </c>
    </row>
    <row r="64" spans="1:12" ht="15.75" customHeight="1" x14ac:dyDescent="0.25">
      <c r="A64" s="173"/>
      <c r="B64" s="214"/>
      <c r="C64" s="755" t="s">
        <v>285</v>
      </c>
      <c r="D64" s="756"/>
      <c r="E64" s="476"/>
      <c r="F64" s="476"/>
      <c r="G64" s="476"/>
      <c r="H64" s="468"/>
      <c r="I64" s="480">
        <v>10000</v>
      </c>
      <c r="J64" s="467">
        <v>10000</v>
      </c>
      <c r="K64" s="467">
        <v>0</v>
      </c>
      <c r="L64" s="481">
        <v>0</v>
      </c>
    </row>
    <row r="65" spans="1:12" ht="17.25" customHeight="1" x14ac:dyDescent="0.25">
      <c r="A65" s="745" t="s">
        <v>0</v>
      </c>
      <c r="B65" s="747" t="s">
        <v>82</v>
      </c>
      <c r="C65" s="748"/>
      <c r="D65" s="748"/>
      <c r="E65" s="462">
        <v>0</v>
      </c>
      <c r="F65" s="462">
        <v>4000000</v>
      </c>
      <c r="G65" s="462">
        <v>0</v>
      </c>
      <c r="H65" s="463">
        <v>0</v>
      </c>
      <c r="I65" s="464">
        <f>I67</f>
        <v>0</v>
      </c>
      <c r="J65" s="462">
        <v>4000000</v>
      </c>
      <c r="K65" s="462">
        <v>0</v>
      </c>
      <c r="L65" s="465">
        <v>0</v>
      </c>
    </row>
    <row r="66" spans="1:12" s="446" customFormat="1" ht="51" customHeight="1" x14ac:dyDescent="0.25">
      <c r="A66" s="745"/>
      <c r="B66" s="466" t="s">
        <v>0</v>
      </c>
      <c r="C66" s="755" t="s">
        <v>66</v>
      </c>
      <c r="D66" s="756"/>
      <c r="E66" s="467">
        <v>0</v>
      </c>
      <c r="F66" s="467">
        <v>4000000</v>
      </c>
      <c r="G66" s="467">
        <v>0</v>
      </c>
      <c r="H66" s="468">
        <v>0</v>
      </c>
      <c r="I66" s="469"/>
      <c r="J66" s="470"/>
      <c r="K66" s="470"/>
      <c r="L66" s="471"/>
    </row>
    <row r="67" spans="1:12" s="446" customFormat="1" ht="12.95" customHeight="1" x14ac:dyDescent="0.25">
      <c r="A67" s="745"/>
      <c r="B67" s="483"/>
      <c r="C67" s="755" t="s">
        <v>250</v>
      </c>
      <c r="D67" s="756"/>
      <c r="E67" s="476"/>
      <c r="F67" s="476"/>
      <c r="G67" s="476"/>
      <c r="H67" s="468"/>
      <c r="I67" s="477">
        <v>0</v>
      </c>
      <c r="J67" s="478">
        <v>4000000</v>
      </c>
      <c r="K67" s="478">
        <v>0</v>
      </c>
      <c r="L67" s="479">
        <v>0</v>
      </c>
    </row>
    <row r="68" spans="1:12" ht="15.75" customHeight="1" x14ac:dyDescent="0.25">
      <c r="A68" s="745"/>
      <c r="B68" s="747" t="s">
        <v>83</v>
      </c>
      <c r="C68" s="748"/>
      <c r="D68" s="748"/>
      <c r="E68" s="462">
        <f>E69</f>
        <v>50000</v>
      </c>
      <c r="F68" s="462">
        <v>50000</v>
      </c>
      <c r="G68" s="462">
        <v>49924</v>
      </c>
      <c r="H68" s="463">
        <v>99.85</v>
      </c>
      <c r="I68" s="464">
        <v>50000</v>
      </c>
      <c r="J68" s="462">
        <v>50000</v>
      </c>
      <c r="K68" s="462">
        <v>28031</v>
      </c>
      <c r="L68" s="465">
        <v>56.06</v>
      </c>
    </row>
    <row r="69" spans="1:12" s="446" customFormat="1" ht="43.5" customHeight="1" x14ac:dyDescent="0.25">
      <c r="A69" s="745"/>
      <c r="B69" s="494"/>
      <c r="C69" s="755" t="s">
        <v>58</v>
      </c>
      <c r="D69" s="756"/>
      <c r="E69" s="467">
        <v>50000</v>
      </c>
      <c r="F69" s="467">
        <v>50000</v>
      </c>
      <c r="G69" s="467">
        <v>49924</v>
      </c>
      <c r="H69" s="468">
        <v>99.85</v>
      </c>
      <c r="I69" s="469"/>
      <c r="J69" s="470"/>
      <c r="K69" s="470"/>
      <c r="L69" s="471"/>
    </row>
    <row r="70" spans="1:12" s="446" customFormat="1" ht="26.25" customHeight="1" x14ac:dyDescent="0.25">
      <c r="A70" s="745"/>
      <c r="B70" s="472" t="s">
        <v>0</v>
      </c>
      <c r="C70" s="755" t="s">
        <v>249</v>
      </c>
      <c r="D70" s="764"/>
      <c r="E70" s="476"/>
      <c r="F70" s="484"/>
      <c r="G70" s="484"/>
      <c r="H70" s="485"/>
      <c r="I70" s="477">
        <v>50000</v>
      </c>
      <c r="J70" s="478">
        <v>50000</v>
      </c>
      <c r="K70" s="478">
        <v>28031</v>
      </c>
      <c r="L70" s="479">
        <v>56.06</v>
      </c>
    </row>
    <row r="71" spans="1:12" ht="16.5" customHeight="1" x14ac:dyDescent="0.25">
      <c r="A71" s="742" t="s">
        <v>96</v>
      </c>
      <c r="B71" s="743"/>
      <c r="C71" s="743"/>
      <c r="D71" s="743"/>
      <c r="E71" s="495">
        <f>E72</f>
        <v>31400000</v>
      </c>
      <c r="F71" s="495">
        <v>31414600</v>
      </c>
      <c r="G71" s="495">
        <v>22492795.199999999</v>
      </c>
      <c r="H71" s="496">
        <v>71.599999999999994</v>
      </c>
      <c r="I71" s="497">
        <f>I72+I75</f>
        <v>31400000</v>
      </c>
      <c r="J71" s="495">
        <v>31414600</v>
      </c>
      <c r="K71" s="495">
        <v>22492287</v>
      </c>
      <c r="L71" s="498">
        <v>71.599999999999994</v>
      </c>
    </row>
    <row r="72" spans="1:12" ht="15.75" customHeight="1" x14ac:dyDescent="0.25">
      <c r="A72" s="745" t="s">
        <v>0</v>
      </c>
      <c r="B72" s="747" t="s">
        <v>102</v>
      </c>
      <c r="C72" s="748"/>
      <c r="D72" s="748"/>
      <c r="E72" s="462">
        <f>E73</f>
        <v>31400000</v>
      </c>
      <c r="F72" s="462">
        <v>31400000</v>
      </c>
      <c r="G72" s="462">
        <v>22478195</v>
      </c>
      <c r="H72" s="463">
        <v>71.59</v>
      </c>
      <c r="I72" s="464">
        <v>31400000</v>
      </c>
      <c r="J72" s="462">
        <v>31400000</v>
      </c>
      <c r="K72" s="462">
        <v>22478195</v>
      </c>
      <c r="L72" s="465">
        <v>71.59</v>
      </c>
    </row>
    <row r="73" spans="1:12" s="446" customFormat="1" ht="44.25" customHeight="1" x14ac:dyDescent="0.25">
      <c r="A73" s="745"/>
      <c r="B73" s="494"/>
      <c r="C73" s="755" t="s">
        <v>58</v>
      </c>
      <c r="D73" s="756"/>
      <c r="E73" s="467">
        <v>31400000</v>
      </c>
      <c r="F73" s="467">
        <v>31400000</v>
      </c>
      <c r="G73" s="467">
        <v>22478195</v>
      </c>
      <c r="H73" s="468">
        <v>71.59</v>
      </c>
      <c r="I73" s="469"/>
      <c r="J73" s="470"/>
      <c r="K73" s="470"/>
      <c r="L73" s="471"/>
    </row>
    <row r="74" spans="1:12" s="446" customFormat="1" ht="39.75" customHeight="1" x14ac:dyDescent="0.25">
      <c r="A74" s="745"/>
      <c r="B74" s="472" t="s">
        <v>0</v>
      </c>
      <c r="C74" s="755" t="s">
        <v>319</v>
      </c>
      <c r="D74" s="756"/>
      <c r="E74" s="476"/>
      <c r="F74" s="476"/>
      <c r="G74" s="476"/>
      <c r="H74" s="468"/>
      <c r="I74" s="477">
        <v>31400000</v>
      </c>
      <c r="J74" s="478">
        <v>31400000</v>
      </c>
      <c r="K74" s="478">
        <v>22478195</v>
      </c>
      <c r="L74" s="479">
        <v>71.59</v>
      </c>
    </row>
    <row r="75" spans="1:12" ht="15.75" customHeight="1" x14ac:dyDescent="0.25">
      <c r="A75" s="745"/>
      <c r="B75" s="747" t="s">
        <v>111</v>
      </c>
      <c r="C75" s="748"/>
      <c r="D75" s="748"/>
      <c r="E75" s="462">
        <v>0</v>
      </c>
      <c r="F75" s="462">
        <v>14600</v>
      </c>
      <c r="G75" s="462">
        <v>14600</v>
      </c>
      <c r="H75" s="463">
        <v>100</v>
      </c>
      <c r="I75" s="464">
        <f>I76</f>
        <v>0</v>
      </c>
      <c r="J75" s="462">
        <v>14600</v>
      </c>
      <c r="K75" s="462">
        <v>14092</v>
      </c>
      <c r="L75" s="465">
        <v>96.52</v>
      </c>
    </row>
    <row r="76" spans="1:12" ht="39" customHeight="1" x14ac:dyDescent="0.25">
      <c r="A76" s="745"/>
      <c r="B76" s="494"/>
      <c r="C76" s="755" t="s">
        <v>58</v>
      </c>
      <c r="D76" s="756"/>
      <c r="E76" s="467">
        <v>0</v>
      </c>
      <c r="F76" s="467">
        <v>14600</v>
      </c>
      <c r="G76" s="467">
        <v>14600</v>
      </c>
      <c r="H76" s="468">
        <v>100</v>
      </c>
      <c r="I76" s="469">
        <v>0</v>
      </c>
      <c r="J76" s="470"/>
      <c r="K76" s="470"/>
      <c r="L76" s="471"/>
    </row>
    <row r="77" spans="1:12" s="446" customFormat="1" ht="16.5" customHeight="1" x14ac:dyDescent="0.25">
      <c r="A77" s="745"/>
      <c r="B77" s="472" t="s">
        <v>0</v>
      </c>
      <c r="C77" s="755" t="s">
        <v>232</v>
      </c>
      <c r="D77" s="756"/>
      <c r="E77" s="476"/>
      <c r="F77" s="476"/>
      <c r="G77" s="476"/>
      <c r="H77" s="468"/>
      <c r="I77" s="477"/>
      <c r="J77" s="478">
        <v>14600</v>
      </c>
      <c r="K77" s="478">
        <v>14092</v>
      </c>
      <c r="L77" s="479">
        <v>96.52</v>
      </c>
    </row>
    <row r="78" spans="1:12" ht="16.5" customHeight="1" x14ac:dyDescent="0.25">
      <c r="A78" s="742" t="s">
        <v>122</v>
      </c>
      <c r="B78" s="743"/>
      <c r="C78" s="743"/>
      <c r="D78" s="743"/>
      <c r="E78" s="495">
        <v>318000</v>
      </c>
      <c r="F78" s="495">
        <v>318000</v>
      </c>
      <c r="G78" s="495">
        <v>0</v>
      </c>
      <c r="H78" s="496">
        <v>0</v>
      </c>
      <c r="I78" s="497">
        <v>318000</v>
      </c>
      <c r="J78" s="495">
        <v>318000</v>
      </c>
      <c r="K78" s="495">
        <v>0</v>
      </c>
      <c r="L78" s="498">
        <v>0</v>
      </c>
    </row>
    <row r="79" spans="1:12" ht="15" customHeight="1" x14ac:dyDescent="0.25">
      <c r="A79" s="745" t="s">
        <v>0</v>
      </c>
      <c r="B79" s="747" t="s">
        <v>124</v>
      </c>
      <c r="C79" s="748"/>
      <c r="D79" s="748"/>
      <c r="E79" s="462">
        <v>18000</v>
      </c>
      <c r="F79" s="462">
        <v>18000</v>
      </c>
      <c r="G79" s="462">
        <v>0</v>
      </c>
      <c r="H79" s="463">
        <v>0</v>
      </c>
      <c r="I79" s="464">
        <v>18000</v>
      </c>
      <c r="J79" s="462">
        <v>18000</v>
      </c>
      <c r="K79" s="462">
        <v>0</v>
      </c>
      <c r="L79" s="465">
        <v>0</v>
      </c>
    </row>
    <row r="80" spans="1:12" s="446" customFormat="1" ht="48.75" customHeight="1" x14ac:dyDescent="0.25">
      <c r="A80" s="745"/>
      <c r="B80" s="494"/>
      <c r="C80" s="755" t="s">
        <v>58</v>
      </c>
      <c r="D80" s="756"/>
      <c r="E80" s="467">
        <v>18000</v>
      </c>
      <c r="F80" s="467">
        <v>18000</v>
      </c>
      <c r="G80" s="467">
        <v>0</v>
      </c>
      <c r="H80" s="468">
        <v>0</v>
      </c>
      <c r="I80" s="469"/>
      <c r="J80" s="470"/>
      <c r="K80" s="470"/>
      <c r="L80" s="471"/>
    </row>
    <row r="81" spans="1:12" s="446" customFormat="1" ht="16.5" customHeight="1" x14ac:dyDescent="0.25">
      <c r="A81" s="745"/>
      <c r="B81" s="472" t="s">
        <v>0</v>
      </c>
      <c r="C81" s="755" t="s">
        <v>232</v>
      </c>
      <c r="D81" s="756"/>
      <c r="E81" s="476"/>
      <c r="F81" s="476"/>
      <c r="G81" s="476"/>
      <c r="H81" s="468"/>
      <c r="I81" s="477">
        <v>18000</v>
      </c>
      <c r="J81" s="478">
        <v>18000</v>
      </c>
      <c r="K81" s="478">
        <v>0</v>
      </c>
      <c r="L81" s="479">
        <v>0</v>
      </c>
    </row>
    <row r="82" spans="1:12" ht="15.75" customHeight="1" x14ac:dyDescent="0.25">
      <c r="A82" s="745"/>
      <c r="B82" s="747" t="s">
        <v>125</v>
      </c>
      <c r="C82" s="748"/>
      <c r="D82" s="748"/>
      <c r="E82" s="462">
        <v>200000</v>
      </c>
      <c r="F82" s="462">
        <v>200000</v>
      </c>
      <c r="G82" s="462">
        <v>0</v>
      </c>
      <c r="H82" s="463">
        <v>0</v>
      </c>
      <c r="I82" s="464">
        <v>200000</v>
      </c>
      <c r="J82" s="462">
        <v>200000</v>
      </c>
      <c r="K82" s="462">
        <v>0</v>
      </c>
      <c r="L82" s="465">
        <v>0</v>
      </c>
    </row>
    <row r="83" spans="1:12" s="446" customFormat="1" ht="42" customHeight="1" x14ac:dyDescent="0.25">
      <c r="A83" s="745"/>
      <c r="B83" s="494"/>
      <c r="C83" s="755" t="s">
        <v>58</v>
      </c>
      <c r="D83" s="756"/>
      <c r="E83" s="467">
        <v>200000</v>
      </c>
      <c r="F83" s="467">
        <v>200000</v>
      </c>
      <c r="G83" s="467">
        <v>0</v>
      </c>
      <c r="H83" s="468">
        <v>0</v>
      </c>
      <c r="I83" s="469"/>
      <c r="J83" s="470"/>
      <c r="K83" s="470"/>
      <c r="L83" s="471"/>
    </row>
    <row r="84" spans="1:12" s="446" customFormat="1" ht="18" customHeight="1" x14ac:dyDescent="0.25">
      <c r="A84" s="745"/>
      <c r="B84" s="472" t="s">
        <v>0</v>
      </c>
      <c r="C84" s="755" t="s">
        <v>232</v>
      </c>
      <c r="D84" s="756"/>
      <c r="E84" s="476"/>
      <c r="F84" s="476"/>
      <c r="G84" s="476"/>
      <c r="H84" s="468"/>
      <c r="I84" s="477">
        <v>200000</v>
      </c>
      <c r="J84" s="478">
        <v>200000</v>
      </c>
      <c r="K84" s="478">
        <v>0</v>
      </c>
      <c r="L84" s="479">
        <v>0</v>
      </c>
    </row>
    <row r="85" spans="1:12" ht="17.25" customHeight="1" x14ac:dyDescent="0.25">
      <c r="A85" s="745"/>
      <c r="B85" s="747" t="s">
        <v>126</v>
      </c>
      <c r="C85" s="748"/>
      <c r="D85" s="748"/>
      <c r="E85" s="462">
        <v>100000</v>
      </c>
      <c r="F85" s="462">
        <v>100000</v>
      </c>
      <c r="G85" s="462">
        <v>0</v>
      </c>
      <c r="H85" s="463">
        <v>0</v>
      </c>
      <c r="I85" s="464">
        <v>100000</v>
      </c>
      <c r="J85" s="462">
        <v>100000</v>
      </c>
      <c r="K85" s="462">
        <v>0</v>
      </c>
      <c r="L85" s="465">
        <v>0</v>
      </c>
    </row>
    <row r="86" spans="1:12" s="446" customFormat="1" ht="43.5" customHeight="1" x14ac:dyDescent="0.25">
      <c r="A86" s="745"/>
      <c r="B86" s="494"/>
      <c r="C86" s="755" t="s">
        <v>58</v>
      </c>
      <c r="D86" s="756"/>
      <c r="E86" s="467">
        <v>100000</v>
      </c>
      <c r="F86" s="467">
        <v>100000</v>
      </c>
      <c r="G86" s="467">
        <v>0</v>
      </c>
      <c r="H86" s="468">
        <v>0</v>
      </c>
      <c r="I86" s="469"/>
      <c r="J86" s="470"/>
      <c r="K86" s="470"/>
      <c r="L86" s="471"/>
    </row>
    <row r="87" spans="1:12" s="446" customFormat="1" ht="21" customHeight="1" x14ac:dyDescent="0.25">
      <c r="A87" s="745"/>
      <c r="B87" s="472" t="s">
        <v>0</v>
      </c>
      <c r="C87" s="755" t="s">
        <v>232</v>
      </c>
      <c r="D87" s="756"/>
      <c r="E87" s="476"/>
      <c r="F87" s="476"/>
      <c r="G87" s="476"/>
      <c r="H87" s="468"/>
      <c r="I87" s="477">
        <v>100000</v>
      </c>
      <c r="J87" s="478">
        <v>100000</v>
      </c>
      <c r="K87" s="478">
        <v>0</v>
      </c>
      <c r="L87" s="479">
        <v>0</v>
      </c>
    </row>
    <row r="88" spans="1:12" ht="16.5" customHeight="1" x14ac:dyDescent="0.25">
      <c r="A88" s="742" t="s">
        <v>127</v>
      </c>
      <c r="B88" s="743"/>
      <c r="C88" s="743"/>
      <c r="D88" s="743"/>
      <c r="E88" s="495">
        <v>563000</v>
      </c>
      <c r="F88" s="495">
        <v>563000</v>
      </c>
      <c r="G88" s="495">
        <v>304958.2</v>
      </c>
      <c r="H88" s="496">
        <v>54.17</v>
      </c>
      <c r="I88" s="497">
        <v>563000</v>
      </c>
      <c r="J88" s="495">
        <v>563000</v>
      </c>
      <c r="K88" s="495">
        <v>287026</v>
      </c>
      <c r="L88" s="498">
        <v>50.98</v>
      </c>
    </row>
    <row r="89" spans="1:12" ht="17.25" customHeight="1" x14ac:dyDescent="0.25">
      <c r="A89" s="745" t="s">
        <v>0</v>
      </c>
      <c r="B89" s="747" t="s">
        <v>128</v>
      </c>
      <c r="C89" s="748"/>
      <c r="D89" s="748"/>
      <c r="E89" s="462">
        <v>563000</v>
      </c>
      <c r="F89" s="462">
        <v>563000</v>
      </c>
      <c r="G89" s="462">
        <v>304958</v>
      </c>
      <c r="H89" s="463">
        <v>54.17</v>
      </c>
      <c r="I89" s="464">
        <v>563000</v>
      </c>
      <c r="J89" s="462">
        <v>563000</v>
      </c>
      <c r="K89" s="462">
        <v>287026</v>
      </c>
      <c r="L89" s="465">
        <v>50.98</v>
      </c>
    </row>
    <row r="90" spans="1:12" ht="44.25" customHeight="1" x14ac:dyDescent="0.25">
      <c r="A90" s="745"/>
      <c r="B90" s="221" t="s">
        <v>0</v>
      </c>
      <c r="C90" s="755" t="s">
        <v>58</v>
      </c>
      <c r="D90" s="756"/>
      <c r="E90" s="467">
        <v>563000</v>
      </c>
      <c r="F90" s="467">
        <v>563000</v>
      </c>
      <c r="G90" s="467">
        <v>304958</v>
      </c>
      <c r="H90" s="468">
        <v>54.17</v>
      </c>
      <c r="I90" s="469"/>
      <c r="J90" s="470"/>
      <c r="K90" s="470"/>
      <c r="L90" s="471"/>
    </row>
    <row r="91" spans="1:12" ht="14.25" customHeight="1" x14ac:dyDescent="0.25">
      <c r="A91" s="745"/>
      <c r="B91" s="94"/>
      <c r="C91" s="755" t="s">
        <v>222</v>
      </c>
      <c r="D91" s="756"/>
      <c r="E91" s="476"/>
      <c r="F91" s="476"/>
      <c r="G91" s="476"/>
      <c r="H91" s="468"/>
      <c r="I91" s="477">
        <v>390371</v>
      </c>
      <c r="J91" s="478">
        <v>390371</v>
      </c>
      <c r="K91" s="478">
        <v>191028</v>
      </c>
      <c r="L91" s="479">
        <v>48.93</v>
      </c>
    </row>
    <row r="92" spans="1:12" ht="14.25" customHeight="1" x14ac:dyDescent="0.25">
      <c r="A92" s="745"/>
      <c r="B92" s="94"/>
      <c r="C92" s="755" t="s">
        <v>223</v>
      </c>
      <c r="D92" s="756"/>
      <c r="E92" s="476"/>
      <c r="F92" s="476"/>
      <c r="G92" s="476"/>
      <c r="H92" s="468"/>
      <c r="I92" s="480">
        <v>37141</v>
      </c>
      <c r="J92" s="467">
        <v>37141</v>
      </c>
      <c r="K92" s="467">
        <v>37141</v>
      </c>
      <c r="L92" s="481">
        <v>100</v>
      </c>
    </row>
    <row r="93" spans="1:12" ht="14.25" customHeight="1" x14ac:dyDescent="0.25">
      <c r="A93" s="745"/>
      <c r="B93" s="94"/>
      <c r="C93" s="755" t="s">
        <v>224</v>
      </c>
      <c r="D93" s="756"/>
      <c r="E93" s="476"/>
      <c r="F93" s="476"/>
      <c r="G93" s="476"/>
      <c r="H93" s="468"/>
      <c r="I93" s="480">
        <v>61155</v>
      </c>
      <c r="J93" s="467">
        <v>61155</v>
      </c>
      <c r="K93" s="467">
        <v>34390</v>
      </c>
      <c r="L93" s="481">
        <v>56.23</v>
      </c>
    </row>
    <row r="94" spans="1:12" ht="14.25" customHeight="1" x14ac:dyDescent="0.25">
      <c r="A94" s="745"/>
      <c r="B94" s="94"/>
      <c r="C94" s="755" t="s">
        <v>225</v>
      </c>
      <c r="D94" s="756"/>
      <c r="E94" s="476"/>
      <c r="F94" s="476"/>
      <c r="G94" s="476"/>
      <c r="H94" s="468"/>
      <c r="I94" s="480">
        <v>10025</v>
      </c>
      <c r="J94" s="467">
        <v>10025</v>
      </c>
      <c r="K94" s="467">
        <v>4884</v>
      </c>
      <c r="L94" s="481">
        <v>48.72</v>
      </c>
    </row>
    <row r="95" spans="1:12" ht="14.25" customHeight="1" x14ac:dyDescent="0.25">
      <c r="A95" s="745"/>
      <c r="B95" s="94"/>
      <c r="C95" s="755" t="s">
        <v>227</v>
      </c>
      <c r="D95" s="756"/>
      <c r="E95" s="476"/>
      <c r="F95" s="476"/>
      <c r="G95" s="476"/>
      <c r="H95" s="468"/>
      <c r="I95" s="480">
        <v>29000</v>
      </c>
      <c r="J95" s="467">
        <v>29000</v>
      </c>
      <c r="K95" s="467">
        <v>2160</v>
      </c>
      <c r="L95" s="481">
        <v>7.45</v>
      </c>
    </row>
    <row r="96" spans="1:12" ht="14.25" customHeight="1" x14ac:dyDescent="0.25">
      <c r="A96" s="745"/>
      <c r="B96" s="94"/>
      <c r="C96" s="755" t="s">
        <v>228</v>
      </c>
      <c r="D96" s="756"/>
      <c r="E96" s="476"/>
      <c r="F96" s="476"/>
      <c r="G96" s="476"/>
      <c r="H96" s="468"/>
      <c r="I96" s="480">
        <v>500</v>
      </c>
      <c r="J96" s="467">
        <v>500</v>
      </c>
      <c r="K96" s="467">
        <v>0</v>
      </c>
      <c r="L96" s="481">
        <v>0</v>
      </c>
    </row>
    <row r="97" spans="1:12" ht="14.25" customHeight="1" x14ac:dyDescent="0.25">
      <c r="A97" s="745"/>
      <c r="B97" s="94"/>
      <c r="C97" s="755" t="s">
        <v>232</v>
      </c>
      <c r="D97" s="756"/>
      <c r="E97" s="476"/>
      <c r="F97" s="476"/>
      <c r="G97" s="476"/>
      <c r="H97" s="468"/>
      <c r="I97" s="480">
        <v>5000</v>
      </c>
      <c r="J97" s="467">
        <v>5000</v>
      </c>
      <c r="K97" s="467">
        <v>60</v>
      </c>
      <c r="L97" s="481">
        <v>1.2</v>
      </c>
    </row>
    <row r="98" spans="1:12" ht="14.25" customHeight="1" x14ac:dyDescent="0.25">
      <c r="A98" s="745"/>
      <c r="B98" s="94"/>
      <c r="C98" s="755" t="s">
        <v>238</v>
      </c>
      <c r="D98" s="756"/>
      <c r="E98" s="476"/>
      <c r="F98" s="476"/>
      <c r="G98" s="476"/>
      <c r="H98" s="468"/>
      <c r="I98" s="480">
        <v>12100</v>
      </c>
      <c r="J98" s="467">
        <v>12100</v>
      </c>
      <c r="K98" s="467">
        <v>4083</v>
      </c>
      <c r="L98" s="481">
        <v>33.75</v>
      </c>
    </row>
    <row r="99" spans="1:12" ht="14.25" customHeight="1" x14ac:dyDescent="0.25">
      <c r="A99" s="762" t="s">
        <v>0</v>
      </c>
      <c r="B99" s="763"/>
      <c r="C99" s="755" t="s">
        <v>241</v>
      </c>
      <c r="D99" s="756"/>
      <c r="E99" s="476"/>
      <c r="F99" s="476"/>
      <c r="G99" s="476"/>
      <c r="H99" s="468"/>
      <c r="I99" s="480">
        <v>17708</v>
      </c>
      <c r="J99" s="467">
        <v>17708</v>
      </c>
      <c r="K99" s="467">
        <v>13281</v>
      </c>
      <c r="L99" s="481">
        <v>75</v>
      </c>
    </row>
    <row r="100" spans="1:12" ht="17.25" customHeight="1" x14ac:dyDescent="0.25">
      <c r="A100" s="742" t="s">
        <v>170</v>
      </c>
      <c r="B100" s="743"/>
      <c r="C100" s="743"/>
      <c r="D100" s="743"/>
      <c r="E100" s="495">
        <f>E101</f>
        <v>36000</v>
      </c>
      <c r="F100" s="495">
        <v>40000</v>
      </c>
      <c r="G100" s="495">
        <v>23000</v>
      </c>
      <c r="H100" s="496">
        <v>57.5</v>
      </c>
      <c r="I100" s="497">
        <f>I101</f>
        <v>36000</v>
      </c>
      <c r="J100" s="495">
        <v>40000</v>
      </c>
      <c r="K100" s="495">
        <v>15820</v>
      </c>
      <c r="L100" s="498">
        <v>39.549999999999997</v>
      </c>
    </row>
    <row r="101" spans="1:12" ht="17.25" customHeight="1" x14ac:dyDescent="0.25">
      <c r="A101" s="744" t="s">
        <v>0</v>
      </c>
      <c r="B101" s="747" t="s">
        <v>174</v>
      </c>
      <c r="C101" s="748"/>
      <c r="D101" s="748"/>
      <c r="E101" s="462">
        <f>E102</f>
        <v>36000</v>
      </c>
      <c r="F101" s="462">
        <v>40000</v>
      </c>
      <c r="G101" s="462">
        <v>23000</v>
      </c>
      <c r="H101" s="463">
        <v>57.5</v>
      </c>
      <c r="I101" s="464">
        <f>I103+I104+I105</f>
        <v>36000</v>
      </c>
      <c r="J101" s="462">
        <v>40000</v>
      </c>
      <c r="K101" s="462">
        <v>15820</v>
      </c>
      <c r="L101" s="465">
        <v>39.549999999999997</v>
      </c>
    </row>
    <row r="102" spans="1:12" ht="39.75" customHeight="1" x14ac:dyDescent="0.25">
      <c r="A102" s="745"/>
      <c r="B102" s="220" t="s">
        <v>0</v>
      </c>
      <c r="C102" s="755" t="s">
        <v>58</v>
      </c>
      <c r="D102" s="756"/>
      <c r="E102" s="467">
        <v>36000</v>
      </c>
      <c r="F102" s="467">
        <v>40000</v>
      </c>
      <c r="G102" s="467">
        <v>23000</v>
      </c>
      <c r="H102" s="468">
        <v>57.5</v>
      </c>
      <c r="I102" s="469"/>
      <c r="J102" s="470"/>
      <c r="K102" s="470"/>
      <c r="L102" s="471"/>
    </row>
    <row r="103" spans="1:12" ht="14.25" customHeight="1" x14ac:dyDescent="0.25">
      <c r="A103" s="745"/>
      <c r="B103" s="214"/>
      <c r="C103" s="755" t="s">
        <v>256</v>
      </c>
      <c r="D103" s="756"/>
      <c r="E103" s="476"/>
      <c r="F103" s="476"/>
      <c r="G103" s="476"/>
      <c r="H103" s="468"/>
      <c r="I103" s="477">
        <v>0</v>
      </c>
      <c r="J103" s="478">
        <v>700</v>
      </c>
      <c r="K103" s="478">
        <v>700</v>
      </c>
      <c r="L103" s="479">
        <v>100</v>
      </c>
    </row>
    <row r="104" spans="1:12" ht="14.25" customHeight="1" x14ac:dyDescent="0.25">
      <c r="A104" s="745"/>
      <c r="B104" s="214"/>
      <c r="C104" s="755" t="s">
        <v>227</v>
      </c>
      <c r="D104" s="756"/>
      <c r="E104" s="476"/>
      <c r="F104" s="476"/>
      <c r="G104" s="476"/>
      <c r="H104" s="468"/>
      <c r="I104" s="480">
        <v>36000</v>
      </c>
      <c r="J104" s="467">
        <v>30720</v>
      </c>
      <c r="K104" s="467">
        <v>12800</v>
      </c>
      <c r="L104" s="481">
        <v>41.67</v>
      </c>
    </row>
    <row r="105" spans="1:12" ht="14.25" customHeight="1" x14ac:dyDescent="0.25">
      <c r="A105" s="746"/>
      <c r="B105" s="219"/>
      <c r="C105" s="757" t="s">
        <v>232</v>
      </c>
      <c r="D105" s="758"/>
      <c r="E105" s="487"/>
      <c r="F105" s="487"/>
      <c r="G105" s="487"/>
      <c r="H105" s="488"/>
      <c r="I105" s="489">
        <v>0</v>
      </c>
      <c r="J105" s="490">
        <v>8580</v>
      </c>
      <c r="K105" s="490">
        <v>2320</v>
      </c>
      <c r="L105" s="491">
        <v>27.04</v>
      </c>
    </row>
    <row r="106" spans="1:12" ht="17.25" customHeight="1" x14ac:dyDescent="0.25">
      <c r="A106" s="753" t="s">
        <v>175</v>
      </c>
      <c r="B106" s="754"/>
      <c r="C106" s="754"/>
      <c r="D106" s="754"/>
      <c r="E106" s="458">
        <f>E107+E110+E122</f>
        <v>1743000</v>
      </c>
      <c r="F106" s="458">
        <v>1758000</v>
      </c>
      <c r="G106" s="458">
        <v>1230000</v>
      </c>
      <c r="H106" s="459">
        <v>69.97</v>
      </c>
      <c r="I106" s="460">
        <f>I107+I110+I122</f>
        <v>1743000</v>
      </c>
      <c r="J106" s="458">
        <v>1758000</v>
      </c>
      <c r="K106" s="458">
        <v>1178000</v>
      </c>
      <c r="L106" s="461">
        <v>67.010000000000005</v>
      </c>
    </row>
    <row r="107" spans="1:12" ht="27.75" customHeight="1" x14ac:dyDescent="0.25">
      <c r="A107" s="745" t="s">
        <v>0</v>
      </c>
      <c r="B107" s="747" t="s">
        <v>176</v>
      </c>
      <c r="C107" s="748"/>
      <c r="D107" s="748"/>
      <c r="E107" s="462">
        <v>0</v>
      </c>
      <c r="F107" s="462">
        <v>15000</v>
      </c>
      <c r="G107" s="462">
        <v>0</v>
      </c>
      <c r="H107" s="463">
        <v>0</v>
      </c>
      <c r="I107" s="464">
        <f>I108</f>
        <v>0</v>
      </c>
      <c r="J107" s="462">
        <v>15000</v>
      </c>
      <c r="K107" s="462">
        <v>0</v>
      </c>
      <c r="L107" s="465">
        <v>0</v>
      </c>
    </row>
    <row r="108" spans="1:12" s="446" customFormat="1" ht="43.5" customHeight="1" x14ac:dyDescent="0.25">
      <c r="A108" s="745"/>
      <c r="B108" s="494"/>
      <c r="C108" s="755" t="s">
        <v>58</v>
      </c>
      <c r="D108" s="756"/>
      <c r="E108" s="467">
        <v>0</v>
      </c>
      <c r="F108" s="467">
        <v>15000</v>
      </c>
      <c r="G108" s="467">
        <v>0</v>
      </c>
      <c r="H108" s="468">
        <v>0</v>
      </c>
      <c r="I108" s="469"/>
      <c r="J108" s="470"/>
      <c r="K108" s="470"/>
      <c r="L108" s="471"/>
    </row>
    <row r="109" spans="1:12" s="446" customFormat="1" ht="16.5" customHeight="1" x14ac:dyDescent="0.25">
      <c r="A109" s="745"/>
      <c r="B109" s="472" t="s">
        <v>0</v>
      </c>
      <c r="C109" s="755" t="s">
        <v>232</v>
      </c>
      <c r="D109" s="756"/>
      <c r="E109" s="476"/>
      <c r="F109" s="476"/>
      <c r="G109" s="476"/>
      <c r="H109" s="468"/>
      <c r="I109" s="477">
        <v>0</v>
      </c>
      <c r="J109" s="478">
        <v>15000</v>
      </c>
      <c r="K109" s="478">
        <v>0</v>
      </c>
      <c r="L109" s="479">
        <v>0</v>
      </c>
    </row>
    <row r="110" spans="1:12" ht="42" customHeight="1" x14ac:dyDescent="0.25">
      <c r="A110" s="745"/>
      <c r="B110" s="747" t="s">
        <v>177</v>
      </c>
      <c r="C110" s="748"/>
      <c r="D110" s="748"/>
      <c r="E110" s="462">
        <f>E111</f>
        <v>768000</v>
      </c>
      <c r="F110" s="462">
        <v>768000</v>
      </c>
      <c r="G110" s="462">
        <v>565000</v>
      </c>
      <c r="H110" s="463">
        <v>73.569999999999993</v>
      </c>
      <c r="I110" s="464">
        <v>768000</v>
      </c>
      <c r="J110" s="462">
        <v>768000</v>
      </c>
      <c r="K110" s="462">
        <v>556811</v>
      </c>
      <c r="L110" s="465">
        <v>72.5</v>
      </c>
    </row>
    <row r="111" spans="1:12" s="446" customFormat="1" ht="41.25" customHeight="1" x14ac:dyDescent="0.25">
      <c r="A111" s="745"/>
      <c r="B111" s="499" t="s">
        <v>0</v>
      </c>
      <c r="C111" s="755" t="s">
        <v>58</v>
      </c>
      <c r="D111" s="756"/>
      <c r="E111" s="467">
        <v>768000</v>
      </c>
      <c r="F111" s="467">
        <v>768000</v>
      </c>
      <c r="G111" s="467">
        <v>565000</v>
      </c>
      <c r="H111" s="468">
        <v>73.569999999999993</v>
      </c>
      <c r="I111" s="469"/>
      <c r="J111" s="470"/>
      <c r="K111" s="470"/>
      <c r="L111" s="471"/>
    </row>
    <row r="112" spans="1:12" s="446" customFormat="1" ht="12.95" customHeight="1" x14ac:dyDescent="0.25">
      <c r="A112" s="745"/>
      <c r="B112" s="500"/>
      <c r="C112" s="755" t="s">
        <v>222</v>
      </c>
      <c r="D112" s="756"/>
      <c r="E112" s="476"/>
      <c r="F112" s="476"/>
      <c r="G112" s="476"/>
      <c r="H112" s="468"/>
      <c r="I112" s="477">
        <v>385548</v>
      </c>
      <c r="J112" s="478">
        <v>385548</v>
      </c>
      <c r="K112" s="478">
        <v>312393</v>
      </c>
      <c r="L112" s="479">
        <v>81.03</v>
      </c>
    </row>
    <row r="113" spans="1:12" ht="12.95" customHeight="1" x14ac:dyDescent="0.25">
      <c r="A113" s="745"/>
      <c r="B113" s="214"/>
      <c r="C113" s="755" t="s">
        <v>223</v>
      </c>
      <c r="D113" s="756"/>
      <c r="E113" s="476"/>
      <c r="F113" s="476"/>
      <c r="G113" s="476"/>
      <c r="H113" s="468"/>
      <c r="I113" s="480">
        <v>45252</v>
      </c>
      <c r="J113" s="467">
        <v>45252</v>
      </c>
      <c r="K113" s="467">
        <v>45252</v>
      </c>
      <c r="L113" s="481">
        <v>100</v>
      </c>
    </row>
    <row r="114" spans="1:12" ht="12.95" customHeight="1" x14ac:dyDescent="0.25">
      <c r="A114" s="745"/>
      <c r="B114" s="214"/>
      <c r="C114" s="755" t="s">
        <v>224</v>
      </c>
      <c r="D114" s="756"/>
      <c r="E114" s="476"/>
      <c r="F114" s="476"/>
      <c r="G114" s="476"/>
      <c r="H114" s="468"/>
      <c r="I114" s="480">
        <v>72097</v>
      </c>
      <c r="J114" s="467">
        <v>72097</v>
      </c>
      <c r="K114" s="467">
        <v>54135</v>
      </c>
      <c r="L114" s="481">
        <v>75.09</v>
      </c>
    </row>
    <row r="115" spans="1:12" ht="12.95" customHeight="1" x14ac:dyDescent="0.25">
      <c r="A115" s="745"/>
      <c r="B115" s="214"/>
      <c r="C115" s="755" t="s">
        <v>225</v>
      </c>
      <c r="D115" s="756"/>
      <c r="E115" s="476"/>
      <c r="F115" s="476"/>
      <c r="G115" s="476"/>
      <c r="H115" s="468"/>
      <c r="I115" s="480">
        <v>10555</v>
      </c>
      <c r="J115" s="467">
        <v>10555</v>
      </c>
      <c r="K115" s="467">
        <v>7055</v>
      </c>
      <c r="L115" s="481">
        <v>66.84</v>
      </c>
    </row>
    <row r="116" spans="1:12" ht="12.95" customHeight="1" x14ac:dyDescent="0.25">
      <c r="A116" s="745"/>
      <c r="B116" s="214"/>
      <c r="C116" s="755" t="s">
        <v>228</v>
      </c>
      <c r="D116" s="756"/>
      <c r="E116" s="476"/>
      <c r="F116" s="476"/>
      <c r="G116" s="476"/>
      <c r="H116" s="468"/>
      <c r="I116" s="480">
        <v>12591</v>
      </c>
      <c r="J116" s="467">
        <v>12591</v>
      </c>
      <c r="K116" s="467">
        <v>7252</v>
      </c>
      <c r="L116" s="481">
        <v>57.6</v>
      </c>
    </row>
    <row r="117" spans="1:12" ht="12.95" customHeight="1" x14ac:dyDescent="0.25">
      <c r="A117" s="745"/>
      <c r="B117" s="214"/>
      <c r="C117" s="755" t="s">
        <v>232</v>
      </c>
      <c r="D117" s="756"/>
      <c r="E117" s="476"/>
      <c r="F117" s="476"/>
      <c r="G117" s="476"/>
      <c r="H117" s="468"/>
      <c r="I117" s="480">
        <v>102000</v>
      </c>
      <c r="J117" s="467">
        <v>102000</v>
      </c>
      <c r="K117" s="467">
        <v>55915</v>
      </c>
      <c r="L117" s="481">
        <v>54.82</v>
      </c>
    </row>
    <row r="118" spans="1:12" ht="12.95" customHeight="1" x14ac:dyDescent="0.25">
      <c r="A118" s="745"/>
      <c r="B118" s="214"/>
      <c r="C118" s="755" t="s">
        <v>236</v>
      </c>
      <c r="D118" s="756"/>
      <c r="E118" s="476"/>
      <c r="F118" s="476"/>
      <c r="G118" s="476"/>
      <c r="H118" s="468"/>
      <c r="I118" s="480">
        <v>548</v>
      </c>
      <c r="J118" s="467">
        <v>548</v>
      </c>
      <c r="K118" s="467">
        <v>91</v>
      </c>
      <c r="L118" s="481">
        <v>16.559999999999999</v>
      </c>
    </row>
    <row r="119" spans="1:12" ht="30" customHeight="1" x14ac:dyDescent="0.25">
      <c r="A119" s="745"/>
      <c r="B119" s="214"/>
      <c r="C119" s="755" t="s">
        <v>237</v>
      </c>
      <c r="D119" s="756"/>
      <c r="E119" s="476"/>
      <c r="F119" s="476"/>
      <c r="G119" s="476"/>
      <c r="H119" s="468"/>
      <c r="I119" s="480">
        <v>120000</v>
      </c>
      <c r="J119" s="467">
        <v>120000</v>
      </c>
      <c r="K119" s="467">
        <v>61591</v>
      </c>
      <c r="L119" s="481">
        <v>51.33</v>
      </c>
    </row>
    <row r="120" spans="1:12" ht="12.95" customHeight="1" x14ac:dyDescent="0.25">
      <c r="A120" s="745"/>
      <c r="B120" s="214"/>
      <c r="C120" s="755" t="s">
        <v>241</v>
      </c>
      <c r="D120" s="756"/>
      <c r="E120" s="476"/>
      <c r="F120" s="476"/>
      <c r="G120" s="476"/>
      <c r="H120" s="468"/>
      <c r="I120" s="480">
        <v>16409</v>
      </c>
      <c r="J120" s="467">
        <v>16409</v>
      </c>
      <c r="K120" s="467">
        <v>12307</v>
      </c>
      <c r="L120" s="481">
        <v>75</v>
      </c>
    </row>
    <row r="121" spans="1:12" ht="12.95" customHeight="1" x14ac:dyDescent="0.25">
      <c r="A121" s="745"/>
      <c r="B121" s="217"/>
      <c r="C121" s="755" t="s">
        <v>245</v>
      </c>
      <c r="D121" s="756"/>
      <c r="E121" s="476"/>
      <c r="F121" s="476"/>
      <c r="G121" s="476"/>
      <c r="H121" s="468"/>
      <c r="I121" s="480">
        <v>3000</v>
      </c>
      <c r="J121" s="467">
        <v>3000</v>
      </c>
      <c r="K121" s="467">
        <v>822</v>
      </c>
      <c r="L121" s="481">
        <v>27.41</v>
      </c>
    </row>
    <row r="122" spans="1:12" ht="18" customHeight="1" x14ac:dyDescent="0.25">
      <c r="A122" s="745" t="s">
        <v>0</v>
      </c>
      <c r="B122" s="747" t="s">
        <v>179</v>
      </c>
      <c r="C122" s="748"/>
      <c r="D122" s="748"/>
      <c r="E122" s="462">
        <v>975000</v>
      </c>
      <c r="F122" s="462">
        <v>975000</v>
      </c>
      <c r="G122" s="462">
        <v>665000</v>
      </c>
      <c r="H122" s="463">
        <v>68.209999999999994</v>
      </c>
      <c r="I122" s="464">
        <v>975000</v>
      </c>
      <c r="J122" s="462">
        <v>975000</v>
      </c>
      <c r="K122" s="462">
        <v>621189</v>
      </c>
      <c r="L122" s="465">
        <v>63.71</v>
      </c>
    </row>
    <row r="123" spans="1:12" s="446" customFormat="1" ht="41.25" customHeight="1" x14ac:dyDescent="0.25">
      <c r="A123" s="745"/>
      <c r="B123" s="760" t="s">
        <v>0</v>
      </c>
      <c r="C123" s="755" t="s">
        <v>58</v>
      </c>
      <c r="D123" s="756"/>
      <c r="E123" s="467">
        <v>975000</v>
      </c>
      <c r="F123" s="467">
        <v>975000</v>
      </c>
      <c r="G123" s="467">
        <v>665000</v>
      </c>
      <c r="H123" s="468">
        <v>68.209999999999994</v>
      </c>
      <c r="I123" s="469"/>
      <c r="J123" s="470"/>
      <c r="K123" s="470"/>
      <c r="L123" s="471"/>
    </row>
    <row r="124" spans="1:12" ht="15" customHeight="1" x14ac:dyDescent="0.25">
      <c r="A124" s="745"/>
      <c r="B124" s="761"/>
      <c r="C124" s="755" t="s">
        <v>221</v>
      </c>
      <c r="D124" s="756"/>
      <c r="E124" s="476"/>
      <c r="F124" s="476"/>
      <c r="G124" s="476"/>
      <c r="H124" s="468"/>
      <c r="I124" s="477">
        <v>200</v>
      </c>
      <c r="J124" s="478">
        <v>200</v>
      </c>
      <c r="K124" s="478">
        <v>0</v>
      </c>
      <c r="L124" s="479">
        <v>0</v>
      </c>
    </row>
    <row r="125" spans="1:12" ht="15" customHeight="1" x14ac:dyDescent="0.25">
      <c r="A125" s="745"/>
      <c r="B125" s="761"/>
      <c r="C125" s="755" t="s">
        <v>222</v>
      </c>
      <c r="D125" s="756"/>
      <c r="E125" s="476"/>
      <c r="F125" s="476"/>
      <c r="G125" s="476"/>
      <c r="H125" s="468"/>
      <c r="I125" s="480">
        <v>601314</v>
      </c>
      <c r="J125" s="467">
        <v>601314</v>
      </c>
      <c r="K125" s="467">
        <v>362187</v>
      </c>
      <c r="L125" s="481">
        <v>60.23</v>
      </c>
    </row>
    <row r="126" spans="1:12" ht="15" customHeight="1" x14ac:dyDescent="0.25">
      <c r="A126" s="745"/>
      <c r="B126" s="761"/>
      <c r="C126" s="755" t="s">
        <v>223</v>
      </c>
      <c r="D126" s="756"/>
      <c r="E126" s="476"/>
      <c r="F126" s="476"/>
      <c r="G126" s="476"/>
      <c r="H126" s="468"/>
      <c r="I126" s="480">
        <v>65000</v>
      </c>
      <c r="J126" s="467">
        <v>65000</v>
      </c>
      <c r="K126" s="467">
        <v>59758</v>
      </c>
      <c r="L126" s="481">
        <v>91.94</v>
      </c>
    </row>
    <row r="127" spans="1:12" ht="15" customHeight="1" x14ac:dyDescent="0.25">
      <c r="A127" s="745"/>
      <c r="B127" s="761"/>
      <c r="C127" s="755" t="s">
        <v>224</v>
      </c>
      <c r="D127" s="756"/>
      <c r="E127" s="476"/>
      <c r="F127" s="476"/>
      <c r="G127" s="476"/>
      <c r="H127" s="468"/>
      <c r="I127" s="480">
        <v>112191</v>
      </c>
      <c r="J127" s="467">
        <v>112191</v>
      </c>
      <c r="K127" s="467">
        <v>73271</v>
      </c>
      <c r="L127" s="481">
        <v>65.31</v>
      </c>
    </row>
    <row r="128" spans="1:12" ht="15" customHeight="1" x14ac:dyDescent="0.25">
      <c r="A128" s="745"/>
      <c r="B128" s="761"/>
      <c r="C128" s="755" t="s">
        <v>225</v>
      </c>
      <c r="D128" s="756"/>
      <c r="E128" s="476"/>
      <c r="F128" s="476"/>
      <c r="G128" s="476"/>
      <c r="H128" s="468"/>
      <c r="I128" s="480">
        <v>16278</v>
      </c>
      <c r="J128" s="467">
        <v>16278</v>
      </c>
      <c r="K128" s="467">
        <v>7858</v>
      </c>
      <c r="L128" s="481">
        <v>48.27</v>
      </c>
    </row>
    <row r="129" spans="1:12" ht="15" customHeight="1" x14ac:dyDescent="0.25">
      <c r="A129" s="745"/>
      <c r="B129" s="761"/>
      <c r="C129" s="755" t="s">
        <v>227</v>
      </c>
      <c r="D129" s="756"/>
      <c r="E129" s="476"/>
      <c r="F129" s="476"/>
      <c r="G129" s="476"/>
      <c r="H129" s="468"/>
      <c r="I129" s="480">
        <v>2000</v>
      </c>
      <c r="J129" s="467">
        <v>2000</v>
      </c>
      <c r="K129" s="467">
        <v>300</v>
      </c>
      <c r="L129" s="481">
        <v>15</v>
      </c>
    </row>
    <row r="130" spans="1:12" ht="15" customHeight="1" x14ac:dyDescent="0.25">
      <c r="A130" s="745"/>
      <c r="B130" s="761"/>
      <c r="C130" s="755" t="s">
        <v>228</v>
      </c>
      <c r="D130" s="756"/>
      <c r="E130" s="476"/>
      <c r="F130" s="476"/>
      <c r="G130" s="476"/>
      <c r="H130" s="468"/>
      <c r="I130" s="480">
        <v>15000</v>
      </c>
      <c r="J130" s="467">
        <v>15000</v>
      </c>
      <c r="K130" s="467">
        <v>4386</v>
      </c>
      <c r="L130" s="481">
        <v>29.24</v>
      </c>
    </row>
    <row r="131" spans="1:12" ht="15" customHeight="1" x14ac:dyDescent="0.25">
      <c r="A131" s="745"/>
      <c r="B131" s="761"/>
      <c r="C131" s="755" t="s">
        <v>315</v>
      </c>
      <c r="D131" s="756"/>
      <c r="E131" s="476"/>
      <c r="F131" s="476"/>
      <c r="G131" s="476"/>
      <c r="H131" s="468"/>
      <c r="I131" s="480">
        <v>2000</v>
      </c>
      <c r="J131" s="467">
        <v>2000</v>
      </c>
      <c r="K131" s="467">
        <v>205</v>
      </c>
      <c r="L131" s="481">
        <v>10.25</v>
      </c>
    </row>
    <row r="132" spans="1:12" ht="15" customHeight="1" x14ac:dyDescent="0.25">
      <c r="A132" s="745"/>
      <c r="B132" s="761"/>
      <c r="C132" s="755" t="s">
        <v>229</v>
      </c>
      <c r="D132" s="756"/>
      <c r="E132" s="476"/>
      <c r="F132" s="476"/>
      <c r="G132" s="476"/>
      <c r="H132" s="468"/>
      <c r="I132" s="480">
        <v>10000</v>
      </c>
      <c r="J132" s="467">
        <v>10000</v>
      </c>
      <c r="K132" s="467">
        <v>5860</v>
      </c>
      <c r="L132" s="481">
        <v>58.6</v>
      </c>
    </row>
    <row r="133" spans="1:12" ht="15" customHeight="1" x14ac:dyDescent="0.25">
      <c r="A133" s="745"/>
      <c r="B133" s="761"/>
      <c r="C133" s="755" t="s">
        <v>231</v>
      </c>
      <c r="D133" s="756"/>
      <c r="E133" s="476"/>
      <c r="F133" s="476"/>
      <c r="G133" s="476"/>
      <c r="H133" s="468"/>
      <c r="I133" s="480">
        <v>1500</v>
      </c>
      <c r="J133" s="467">
        <v>1500</v>
      </c>
      <c r="K133" s="467">
        <v>212</v>
      </c>
      <c r="L133" s="481">
        <v>14.13</v>
      </c>
    </row>
    <row r="134" spans="1:12" ht="15" customHeight="1" x14ac:dyDescent="0.25">
      <c r="A134" s="745"/>
      <c r="B134" s="761"/>
      <c r="C134" s="755" t="s">
        <v>232</v>
      </c>
      <c r="D134" s="756"/>
      <c r="E134" s="476"/>
      <c r="F134" s="476"/>
      <c r="G134" s="476"/>
      <c r="H134" s="468"/>
      <c r="I134" s="480">
        <v>26917</v>
      </c>
      <c r="J134" s="467">
        <v>26917</v>
      </c>
      <c r="K134" s="467">
        <v>14090</v>
      </c>
      <c r="L134" s="481">
        <v>52.35</v>
      </c>
    </row>
    <row r="135" spans="1:12" ht="15" customHeight="1" x14ac:dyDescent="0.25">
      <c r="A135" s="745"/>
      <c r="B135" s="761"/>
      <c r="C135" s="755" t="s">
        <v>233</v>
      </c>
      <c r="D135" s="756"/>
      <c r="E135" s="476"/>
      <c r="F135" s="476"/>
      <c r="G135" s="476"/>
      <c r="H135" s="468"/>
      <c r="I135" s="480">
        <v>1000</v>
      </c>
      <c r="J135" s="467">
        <v>1000</v>
      </c>
      <c r="K135" s="467">
        <v>387</v>
      </c>
      <c r="L135" s="481">
        <v>38.72</v>
      </c>
    </row>
    <row r="136" spans="1:12" ht="26.25" customHeight="1" x14ac:dyDescent="0.25">
      <c r="A136" s="745"/>
      <c r="B136" s="761"/>
      <c r="C136" s="755" t="s">
        <v>234</v>
      </c>
      <c r="D136" s="756"/>
      <c r="E136" s="476"/>
      <c r="F136" s="476"/>
      <c r="G136" s="476"/>
      <c r="H136" s="468"/>
      <c r="I136" s="480">
        <v>1000</v>
      </c>
      <c r="J136" s="467">
        <v>1000</v>
      </c>
      <c r="K136" s="467">
        <v>559</v>
      </c>
      <c r="L136" s="481">
        <v>55.86</v>
      </c>
    </row>
    <row r="137" spans="1:12" ht="30" customHeight="1" x14ac:dyDescent="0.25">
      <c r="A137" s="745"/>
      <c r="B137" s="761"/>
      <c r="C137" s="755" t="s">
        <v>235</v>
      </c>
      <c r="D137" s="756"/>
      <c r="E137" s="476"/>
      <c r="F137" s="476"/>
      <c r="G137" s="476"/>
      <c r="H137" s="468"/>
      <c r="I137" s="480">
        <v>7500</v>
      </c>
      <c r="J137" s="467">
        <v>7500</v>
      </c>
      <c r="K137" s="467">
        <v>4055</v>
      </c>
      <c r="L137" s="481">
        <v>54.07</v>
      </c>
    </row>
    <row r="138" spans="1:12" ht="26.25" customHeight="1" x14ac:dyDescent="0.25">
      <c r="A138" s="745"/>
      <c r="B138" s="761"/>
      <c r="C138" s="755" t="s">
        <v>237</v>
      </c>
      <c r="D138" s="756"/>
      <c r="E138" s="476"/>
      <c r="F138" s="476"/>
      <c r="G138" s="476"/>
      <c r="H138" s="468"/>
      <c r="I138" s="480">
        <v>65000</v>
      </c>
      <c r="J138" s="467">
        <v>65000</v>
      </c>
      <c r="K138" s="467">
        <v>58239</v>
      </c>
      <c r="L138" s="481">
        <v>89.6</v>
      </c>
    </row>
    <row r="139" spans="1:12" ht="15" customHeight="1" x14ac:dyDescent="0.25">
      <c r="A139" s="745"/>
      <c r="B139" s="761"/>
      <c r="C139" s="755" t="s">
        <v>238</v>
      </c>
      <c r="D139" s="756"/>
      <c r="E139" s="476"/>
      <c r="F139" s="476"/>
      <c r="G139" s="476"/>
      <c r="H139" s="468"/>
      <c r="I139" s="480">
        <v>19600</v>
      </c>
      <c r="J139" s="467">
        <v>19600</v>
      </c>
      <c r="K139" s="467">
        <v>7782</v>
      </c>
      <c r="L139" s="481">
        <v>39.71</v>
      </c>
    </row>
    <row r="140" spans="1:12" ht="15" customHeight="1" x14ac:dyDescent="0.25">
      <c r="A140" s="745" t="s">
        <v>0</v>
      </c>
      <c r="B140" s="759"/>
      <c r="C140" s="755" t="s">
        <v>241</v>
      </c>
      <c r="D140" s="756"/>
      <c r="E140" s="476"/>
      <c r="F140" s="476"/>
      <c r="G140" s="476"/>
      <c r="H140" s="468"/>
      <c r="I140" s="480">
        <v>19500</v>
      </c>
      <c r="J140" s="467">
        <v>19500</v>
      </c>
      <c r="K140" s="467">
        <v>16009</v>
      </c>
      <c r="L140" s="481">
        <v>82.1</v>
      </c>
    </row>
    <row r="141" spans="1:12" ht="15" customHeight="1" x14ac:dyDescent="0.25">
      <c r="A141" s="745"/>
      <c r="B141" s="759"/>
      <c r="C141" s="755" t="s">
        <v>242</v>
      </c>
      <c r="D141" s="756"/>
      <c r="E141" s="476"/>
      <c r="F141" s="476"/>
      <c r="G141" s="476"/>
      <c r="H141" s="468"/>
      <c r="I141" s="480">
        <v>2500</v>
      </c>
      <c r="J141" s="467">
        <v>2500</v>
      </c>
      <c r="K141" s="467">
        <v>2220</v>
      </c>
      <c r="L141" s="481">
        <v>88.8</v>
      </c>
    </row>
    <row r="142" spans="1:12" ht="27.75" customHeight="1" x14ac:dyDescent="0.25">
      <c r="A142" s="745"/>
      <c r="B142" s="759"/>
      <c r="C142" s="755" t="s">
        <v>246</v>
      </c>
      <c r="D142" s="756"/>
      <c r="E142" s="476"/>
      <c r="F142" s="476"/>
      <c r="G142" s="476"/>
      <c r="H142" s="468"/>
      <c r="I142" s="480">
        <v>6500</v>
      </c>
      <c r="J142" s="467">
        <v>6500</v>
      </c>
      <c r="K142" s="467">
        <v>3810</v>
      </c>
      <c r="L142" s="481">
        <v>58.61</v>
      </c>
    </row>
    <row r="143" spans="1:12" ht="17.25" customHeight="1" x14ac:dyDescent="0.25">
      <c r="A143" s="742" t="s">
        <v>180</v>
      </c>
      <c r="B143" s="743"/>
      <c r="C143" s="743"/>
      <c r="D143" s="743"/>
      <c r="E143" s="495">
        <v>1000</v>
      </c>
      <c r="F143" s="495">
        <v>1000</v>
      </c>
      <c r="G143" s="495">
        <v>250</v>
      </c>
      <c r="H143" s="496">
        <v>25</v>
      </c>
      <c r="I143" s="497">
        <v>1000</v>
      </c>
      <c r="J143" s="495">
        <v>1000</v>
      </c>
      <c r="K143" s="495">
        <v>71</v>
      </c>
      <c r="L143" s="498">
        <v>7.1</v>
      </c>
    </row>
    <row r="144" spans="1:12" ht="17.25" customHeight="1" x14ac:dyDescent="0.25">
      <c r="A144" s="745" t="s">
        <v>0</v>
      </c>
      <c r="B144" s="747" t="s">
        <v>183</v>
      </c>
      <c r="C144" s="748"/>
      <c r="D144" s="748"/>
      <c r="E144" s="462">
        <v>1000</v>
      </c>
      <c r="F144" s="462">
        <v>1000</v>
      </c>
      <c r="G144" s="462">
        <v>250</v>
      </c>
      <c r="H144" s="463">
        <v>25</v>
      </c>
      <c r="I144" s="464">
        <v>1000</v>
      </c>
      <c r="J144" s="462">
        <v>1000</v>
      </c>
      <c r="K144" s="462">
        <v>71</v>
      </c>
      <c r="L144" s="465">
        <v>7.1</v>
      </c>
    </row>
    <row r="145" spans="1:12" s="446" customFormat="1" ht="41.25" customHeight="1" x14ac:dyDescent="0.25">
      <c r="A145" s="745"/>
      <c r="B145" s="220" t="s">
        <v>0</v>
      </c>
      <c r="C145" s="755" t="s">
        <v>58</v>
      </c>
      <c r="D145" s="756"/>
      <c r="E145" s="467">
        <v>1000</v>
      </c>
      <c r="F145" s="467">
        <v>1000</v>
      </c>
      <c r="G145" s="467">
        <v>250</v>
      </c>
      <c r="H145" s="468">
        <v>25</v>
      </c>
      <c r="I145" s="469"/>
      <c r="J145" s="470"/>
      <c r="K145" s="470"/>
      <c r="L145" s="471"/>
    </row>
    <row r="146" spans="1:12" ht="15.75" customHeight="1" x14ac:dyDescent="0.25">
      <c r="A146" s="745"/>
      <c r="B146" s="214"/>
      <c r="C146" s="755" t="s">
        <v>227</v>
      </c>
      <c r="D146" s="756"/>
      <c r="E146" s="476"/>
      <c r="F146" s="476"/>
      <c r="G146" s="476"/>
      <c r="H146" s="468"/>
      <c r="I146" s="477">
        <v>800</v>
      </c>
      <c r="J146" s="478">
        <v>800</v>
      </c>
      <c r="K146" s="478">
        <v>0</v>
      </c>
      <c r="L146" s="479">
        <v>0</v>
      </c>
    </row>
    <row r="147" spans="1:12" ht="15.75" customHeight="1" x14ac:dyDescent="0.25">
      <c r="A147" s="745"/>
      <c r="B147" s="217"/>
      <c r="C147" s="755" t="s">
        <v>232</v>
      </c>
      <c r="D147" s="756"/>
      <c r="E147" s="476"/>
      <c r="F147" s="476"/>
      <c r="G147" s="476"/>
      <c r="H147" s="468"/>
      <c r="I147" s="480">
        <v>200</v>
      </c>
      <c r="J147" s="467">
        <v>200</v>
      </c>
      <c r="K147" s="467">
        <v>71</v>
      </c>
      <c r="L147" s="481">
        <v>35.5</v>
      </c>
    </row>
    <row r="148" spans="1:12" ht="17.25" customHeight="1" x14ac:dyDescent="0.25">
      <c r="A148" s="742" t="s">
        <v>188</v>
      </c>
      <c r="B148" s="743"/>
      <c r="C148" s="743"/>
      <c r="D148" s="743"/>
      <c r="E148" s="495">
        <v>200000</v>
      </c>
      <c r="F148" s="495">
        <v>200000</v>
      </c>
      <c r="G148" s="495">
        <v>0</v>
      </c>
      <c r="H148" s="496">
        <v>0</v>
      </c>
      <c r="I148" s="497">
        <v>200000</v>
      </c>
      <c r="J148" s="495">
        <v>200000</v>
      </c>
      <c r="K148" s="495">
        <v>0</v>
      </c>
      <c r="L148" s="498">
        <v>0</v>
      </c>
    </row>
    <row r="149" spans="1:12" ht="15" customHeight="1" x14ac:dyDescent="0.25">
      <c r="A149" s="744" t="s">
        <v>0</v>
      </c>
      <c r="B149" s="747" t="s">
        <v>189</v>
      </c>
      <c r="C149" s="748"/>
      <c r="D149" s="748"/>
      <c r="E149" s="462">
        <v>100000</v>
      </c>
      <c r="F149" s="462">
        <v>100000</v>
      </c>
      <c r="G149" s="462">
        <v>0</v>
      </c>
      <c r="H149" s="463">
        <v>0</v>
      </c>
      <c r="I149" s="464">
        <v>100000</v>
      </c>
      <c r="J149" s="462">
        <v>100000</v>
      </c>
      <c r="K149" s="462">
        <v>0</v>
      </c>
      <c r="L149" s="465">
        <v>0</v>
      </c>
    </row>
    <row r="150" spans="1:12" s="446" customFormat="1" ht="42" customHeight="1" x14ac:dyDescent="0.25">
      <c r="A150" s="745"/>
      <c r="B150" s="494"/>
      <c r="C150" s="755" t="s">
        <v>58</v>
      </c>
      <c r="D150" s="756"/>
      <c r="E150" s="467">
        <v>100000</v>
      </c>
      <c r="F150" s="467">
        <v>100000</v>
      </c>
      <c r="G150" s="467">
        <v>0</v>
      </c>
      <c r="H150" s="468">
        <v>0</v>
      </c>
      <c r="I150" s="469"/>
      <c r="J150" s="470"/>
      <c r="K150" s="470"/>
      <c r="L150" s="471"/>
    </row>
    <row r="151" spans="1:12" s="446" customFormat="1" ht="27.75" customHeight="1" x14ac:dyDescent="0.25">
      <c r="A151" s="745"/>
      <c r="B151" s="472" t="s">
        <v>0</v>
      </c>
      <c r="C151" s="755" t="s">
        <v>273</v>
      </c>
      <c r="D151" s="756"/>
      <c r="E151" s="476"/>
      <c r="F151" s="476"/>
      <c r="G151" s="476"/>
      <c r="H151" s="468"/>
      <c r="I151" s="477">
        <v>100000</v>
      </c>
      <c r="J151" s="478">
        <v>100000</v>
      </c>
      <c r="K151" s="478">
        <v>0</v>
      </c>
      <c r="L151" s="479">
        <v>0</v>
      </c>
    </row>
    <row r="152" spans="1:12" ht="17.25" customHeight="1" x14ac:dyDescent="0.25">
      <c r="A152" s="745"/>
      <c r="B152" s="747" t="s">
        <v>190</v>
      </c>
      <c r="C152" s="748"/>
      <c r="D152" s="748"/>
      <c r="E152" s="462">
        <v>100000</v>
      </c>
      <c r="F152" s="462">
        <v>100000</v>
      </c>
      <c r="G152" s="462">
        <v>0</v>
      </c>
      <c r="H152" s="463">
        <v>0</v>
      </c>
      <c r="I152" s="464">
        <v>100000</v>
      </c>
      <c r="J152" s="462">
        <v>100000</v>
      </c>
      <c r="K152" s="462">
        <v>0</v>
      </c>
      <c r="L152" s="465">
        <v>0</v>
      </c>
    </row>
    <row r="153" spans="1:12" s="446" customFormat="1" ht="41.25" customHeight="1" x14ac:dyDescent="0.25">
      <c r="A153" s="745"/>
      <c r="B153" s="494"/>
      <c r="C153" s="755" t="s">
        <v>58</v>
      </c>
      <c r="D153" s="756"/>
      <c r="E153" s="467">
        <v>100000</v>
      </c>
      <c r="F153" s="467">
        <v>100000</v>
      </c>
      <c r="G153" s="467">
        <v>0</v>
      </c>
      <c r="H153" s="468">
        <v>0</v>
      </c>
      <c r="I153" s="469"/>
      <c r="J153" s="470"/>
      <c r="K153" s="470"/>
      <c r="L153" s="471"/>
    </row>
    <row r="154" spans="1:12" s="446" customFormat="1" ht="16.5" customHeight="1" x14ac:dyDescent="0.25">
      <c r="A154" s="746"/>
      <c r="B154" s="501" t="s">
        <v>0</v>
      </c>
      <c r="C154" s="757" t="s">
        <v>232</v>
      </c>
      <c r="D154" s="758"/>
      <c r="E154" s="487"/>
      <c r="F154" s="487"/>
      <c r="G154" s="487"/>
      <c r="H154" s="488"/>
      <c r="I154" s="502">
        <v>100000</v>
      </c>
      <c r="J154" s="503">
        <v>100000</v>
      </c>
      <c r="K154" s="503">
        <v>0</v>
      </c>
      <c r="L154" s="479">
        <v>0</v>
      </c>
    </row>
    <row r="155" spans="1:12" ht="45" customHeight="1" thickBot="1" x14ac:dyDescent="0.3">
      <c r="A155" s="751" t="s">
        <v>500</v>
      </c>
      <c r="B155" s="752"/>
      <c r="C155" s="752"/>
      <c r="D155" s="752"/>
      <c r="E155" s="454">
        <f>E156+E167+E174</f>
        <v>2820824</v>
      </c>
      <c r="F155" s="454">
        <f t="shared" ref="F155:G155" si="0">F156+F167+F174</f>
        <v>7559159</v>
      </c>
      <c r="G155" s="454">
        <f t="shared" si="0"/>
        <v>2859850</v>
      </c>
      <c r="H155" s="455">
        <f>G155/F155*100</f>
        <v>37.832912364986633</v>
      </c>
      <c r="I155" s="456">
        <f>I156+I167+I174</f>
        <v>2020824</v>
      </c>
      <c r="J155" s="454">
        <f t="shared" ref="J155:K155" si="1">J156+J167+J174</f>
        <v>6759159</v>
      </c>
      <c r="K155" s="454">
        <f t="shared" si="1"/>
        <v>20824</v>
      </c>
      <c r="L155" s="457">
        <f>K155/J155*100</f>
        <v>0.30808566568710694</v>
      </c>
    </row>
    <row r="156" spans="1:12" ht="18.75" customHeight="1" thickTop="1" x14ac:dyDescent="0.25">
      <c r="A156" s="753" t="s">
        <v>96</v>
      </c>
      <c r="B156" s="754"/>
      <c r="C156" s="754"/>
      <c r="D156" s="754"/>
      <c r="E156" s="458">
        <f>E157+E160+E164</f>
        <v>820824</v>
      </c>
      <c r="F156" s="458">
        <v>5284159</v>
      </c>
      <c r="G156" s="458">
        <v>584850</v>
      </c>
      <c r="H156" s="459">
        <v>11.07</v>
      </c>
      <c r="I156" s="460">
        <f>I157+I160+I164</f>
        <v>20824</v>
      </c>
      <c r="J156" s="458">
        <v>4484159</v>
      </c>
      <c r="K156" s="458">
        <v>20824</v>
      </c>
      <c r="L156" s="461">
        <v>0.46</v>
      </c>
    </row>
    <row r="157" spans="1:12" ht="19.5" customHeight="1" x14ac:dyDescent="0.25">
      <c r="A157" s="745" t="s">
        <v>0</v>
      </c>
      <c r="B157" s="747" t="s">
        <v>97</v>
      </c>
      <c r="C157" s="748"/>
      <c r="D157" s="748"/>
      <c r="E157" s="462">
        <f>E158</f>
        <v>0</v>
      </c>
      <c r="F157" s="462">
        <v>220000</v>
      </c>
      <c r="G157" s="462">
        <v>0</v>
      </c>
      <c r="H157" s="463">
        <v>0</v>
      </c>
      <c r="I157" s="464">
        <f>I159</f>
        <v>0</v>
      </c>
      <c r="J157" s="462">
        <v>220000</v>
      </c>
      <c r="K157" s="462">
        <v>0</v>
      </c>
      <c r="L157" s="465">
        <v>0</v>
      </c>
    </row>
    <row r="158" spans="1:12" s="510" customFormat="1" ht="45" customHeight="1" x14ac:dyDescent="0.25">
      <c r="A158" s="745"/>
      <c r="B158" s="504"/>
      <c r="C158" s="740" t="s">
        <v>99</v>
      </c>
      <c r="D158" s="741"/>
      <c r="E158" s="505">
        <v>0</v>
      </c>
      <c r="F158" s="505">
        <v>220000</v>
      </c>
      <c r="G158" s="505">
        <v>0</v>
      </c>
      <c r="H158" s="506">
        <v>0</v>
      </c>
      <c r="I158" s="507"/>
      <c r="J158" s="508"/>
      <c r="K158" s="508"/>
      <c r="L158" s="509"/>
    </row>
    <row r="159" spans="1:12" s="510" customFormat="1" ht="29.25" customHeight="1" x14ac:dyDescent="0.25">
      <c r="A159" s="745"/>
      <c r="B159" s="511" t="s">
        <v>0</v>
      </c>
      <c r="C159" s="740" t="s">
        <v>316</v>
      </c>
      <c r="D159" s="741"/>
      <c r="E159" s="512"/>
      <c r="F159" s="512"/>
      <c r="G159" s="512"/>
      <c r="H159" s="506"/>
      <c r="I159" s="513">
        <v>0</v>
      </c>
      <c r="J159" s="514">
        <v>220000</v>
      </c>
      <c r="K159" s="514">
        <v>0</v>
      </c>
      <c r="L159" s="515">
        <v>0</v>
      </c>
    </row>
    <row r="160" spans="1:12" ht="15" customHeight="1" x14ac:dyDescent="0.25">
      <c r="A160" s="745"/>
      <c r="B160" s="747" t="s">
        <v>103</v>
      </c>
      <c r="C160" s="748"/>
      <c r="D160" s="748"/>
      <c r="E160" s="462">
        <f>SUM(E161:E162)</f>
        <v>800000</v>
      </c>
      <c r="F160" s="462">
        <v>5005000</v>
      </c>
      <c r="G160" s="462">
        <v>550000</v>
      </c>
      <c r="H160" s="463">
        <v>10.99</v>
      </c>
      <c r="I160" s="464">
        <f>SUM(I161:I162)</f>
        <v>0</v>
      </c>
      <c r="J160" s="462">
        <v>4205000</v>
      </c>
      <c r="K160" s="462">
        <v>0</v>
      </c>
      <c r="L160" s="465">
        <v>0</v>
      </c>
    </row>
    <row r="161" spans="1:12" s="510" customFormat="1" ht="51" customHeight="1" x14ac:dyDescent="0.25">
      <c r="A161" s="745"/>
      <c r="B161" s="504"/>
      <c r="C161" s="740" t="s">
        <v>108</v>
      </c>
      <c r="D161" s="741"/>
      <c r="E161" s="505"/>
      <c r="F161" s="505">
        <v>4205000</v>
      </c>
      <c r="G161" s="505">
        <v>550000</v>
      </c>
      <c r="H161" s="506">
        <v>13.08</v>
      </c>
      <c r="I161" s="507"/>
      <c r="J161" s="508"/>
      <c r="K161" s="508"/>
      <c r="L161" s="509"/>
    </row>
    <row r="162" spans="1:12" s="510" customFormat="1" ht="54" customHeight="1" x14ac:dyDescent="0.25">
      <c r="A162" s="745"/>
      <c r="B162" s="504"/>
      <c r="C162" s="740" t="s">
        <v>109</v>
      </c>
      <c r="D162" s="741"/>
      <c r="E162" s="505">
        <v>800000</v>
      </c>
      <c r="F162" s="505">
        <v>800000</v>
      </c>
      <c r="G162" s="505">
        <v>0</v>
      </c>
      <c r="H162" s="506">
        <v>0</v>
      </c>
      <c r="I162" s="516"/>
      <c r="J162" s="517"/>
      <c r="K162" s="517"/>
      <c r="L162" s="518"/>
    </row>
    <row r="163" spans="1:12" s="510" customFormat="1" ht="15" customHeight="1" x14ac:dyDescent="0.25">
      <c r="A163" s="745"/>
      <c r="B163" s="511" t="s">
        <v>0</v>
      </c>
      <c r="C163" s="740" t="s">
        <v>250</v>
      </c>
      <c r="D163" s="741"/>
      <c r="E163" s="512"/>
      <c r="F163" s="512"/>
      <c r="G163" s="512"/>
      <c r="H163" s="506"/>
      <c r="I163" s="519">
        <v>0</v>
      </c>
      <c r="J163" s="505">
        <v>4205000</v>
      </c>
      <c r="K163" s="505">
        <v>0</v>
      </c>
      <c r="L163" s="520">
        <v>0</v>
      </c>
    </row>
    <row r="164" spans="1:12" ht="18" customHeight="1" x14ac:dyDescent="0.25">
      <c r="A164" s="745"/>
      <c r="B164" s="747" t="s">
        <v>111</v>
      </c>
      <c r="C164" s="748"/>
      <c r="D164" s="748"/>
      <c r="E164" s="462">
        <f>E165</f>
        <v>20824</v>
      </c>
      <c r="F164" s="462">
        <v>59159</v>
      </c>
      <c r="G164" s="462">
        <v>34850</v>
      </c>
      <c r="H164" s="463">
        <v>58.91</v>
      </c>
      <c r="I164" s="464">
        <f>I166</f>
        <v>20824</v>
      </c>
      <c r="J164" s="462">
        <v>59159</v>
      </c>
      <c r="K164" s="462">
        <v>20824</v>
      </c>
      <c r="L164" s="465">
        <v>35.200000000000003</v>
      </c>
    </row>
    <row r="165" spans="1:12" s="510" customFormat="1" ht="39" customHeight="1" x14ac:dyDescent="0.25">
      <c r="A165" s="745"/>
      <c r="B165" s="504"/>
      <c r="C165" s="740" t="s">
        <v>112</v>
      </c>
      <c r="D165" s="741"/>
      <c r="E165" s="505">
        <v>20824</v>
      </c>
      <c r="F165" s="505">
        <v>59159</v>
      </c>
      <c r="G165" s="505">
        <v>34850</v>
      </c>
      <c r="H165" s="506">
        <v>58.91</v>
      </c>
      <c r="I165" s="521"/>
      <c r="J165" s="522"/>
      <c r="K165" s="522"/>
      <c r="L165" s="523"/>
    </row>
    <row r="166" spans="1:12" s="510" customFormat="1" ht="15" customHeight="1" x14ac:dyDescent="0.25">
      <c r="A166" s="745"/>
      <c r="B166" s="511" t="s">
        <v>0</v>
      </c>
      <c r="C166" s="740" t="s">
        <v>232</v>
      </c>
      <c r="D166" s="741"/>
      <c r="E166" s="512"/>
      <c r="F166" s="512"/>
      <c r="G166" s="512"/>
      <c r="H166" s="506"/>
      <c r="I166" s="519">
        <v>20824</v>
      </c>
      <c r="J166" s="505">
        <v>59159</v>
      </c>
      <c r="K166" s="505">
        <v>20824</v>
      </c>
      <c r="L166" s="520">
        <v>35.200000000000003</v>
      </c>
    </row>
    <row r="167" spans="1:12" ht="15" customHeight="1" x14ac:dyDescent="0.25">
      <c r="A167" s="742" t="s">
        <v>170</v>
      </c>
      <c r="B167" s="743"/>
      <c r="C167" s="743"/>
      <c r="D167" s="743"/>
      <c r="E167" s="495">
        <f>E168+E171</f>
        <v>2000000</v>
      </c>
      <c r="F167" s="495">
        <v>2075000</v>
      </c>
      <c r="G167" s="495">
        <v>2075000</v>
      </c>
      <c r="H167" s="496">
        <v>100</v>
      </c>
      <c r="I167" s="497">
        <f>I168+I171</f>
        <v>2000000</v>
      </c>
      <c r="J167" s="495">
        <v>2075000</v>
      </c>
      <c r="K167" s="495">
        <v>0</v>
      </c>
      <c r="L167" s="498">
        <v>0</v>
      </c>
    </row>
    <row r="168" spans="1:12" ht="15" customHeight="1" x14ac:dyDescent="0.25">
      <c r="A168" s="745" t="s">
        <v>0</v>
      </c>
      <c r="B168" s="747" t="s">
        <v>171</v>
      </c>
      <c r="C168" s="748"/>
      <c r="D168" s="748"/>
      <c r="E168" s="462">
        <f>E169</f>
        <v>2000000</v>
      </c>
      <c r="F168" s="462">
        <v>2000000</v>
      </c>
      <c r="G168" s="462">
        <v>2000000</v>
      </c>
      <c r="H168" s="463">
        <v>100</v>
      </c>
      <c r="I168" s="464">
        <v>2000000</v>
      </c>
      <c r="J168" s="462">
        <v>2000000</v>
      </c>
      <c r="K168" s="462">
        <v>0</v>
      </c>
      <c r="L168" s="465">
        <v>0</v>
      </c>
    </row>
    <row r="169" spans="1:12" s="510" customFormat="1" ht="53.25" customHeight="1" x14ac:dyDescent="0.25">
      <c r="A169" s="745"/>
      <c r="B169" s="504"/>
      <c r="C169" s="740" t="s">
        <v>108</v>
      </c>
      <c r="D169" s="741"/>
      <c r="E169" s="505">
        <v>2000000</v>
      </c>
      <c r="F169" s="505">
        <v>2000000</v>
      </c>
      <c r="G169" s="505">
        <v>2000000</v>
      </c>
      <c r="H169" s="506">
        <v>100</v>
      </c>
      <c r="I169" s="507"/>
      <c r="J169" s="508"/>
      <c r="K169" s="508"/>
      <c r="L169" s="509"/>
    </row>
    <row r="170" spans="1:12" s="510" customFormat="1" ht="44.25" customHeight="1" x14ac:dyDescent="0.25">
      <c r="A170" s="745"/>
      <c r="B170" s="511" t="s">
        <v>0</v>
      </c>
      <c r="C170" s="740" t="s">
        <v>394</v>
      </c>
      <c r="D170" s="741"/>
      <c r="E170" s="512"/>
      <c r="F170" s="512"/>
      <c r="G170" s="512"/>
      <c r="H170" s="506"/>
      <c r="I170" s="513">
        <v>2000000</v>
      </c>
      <c r="J170" s="514">
        <v>2000000</v>
      </c>
      <c r="K170" s="514">
        <v>0</v>
      </c>
      <c r="L170" s="515">
        <v>0</v>
      </c>
    </row>
    <row r="171" spans="1:12" ht="15" customHeight="1" x14ac:dyDescent="0.25">
      <c r="A171" s="745"/>
      <c r="B171" s="747" t="s">
        <v>173</v>
      </c>
      <c r="C171" s="748"/>
      <c r="D171" s="748"/>
      <c r="E171" s="462">
        <f>E172</f>
        <v>0</v>
      </c>
      <c r="F171" s="462">
        <v>75000</v>
      </c>
      <c r="G171" s="462">
        <v>75000</v>
      </c>
      <c r="H171" s="463">
        <v>100</v>
      </c>
      <c r="I171" s="464">
        <f>I173</f>
        <v>0</v>
      </c>
      <c r="J171" s="462">
        <v>75000</v>
      </c>
      <c r="K171" s="462">
        <v>0</v>
      </c>
      <c r="L171" s="465">
        <v>0</v>
      </c>
    </row>
    <row r="172" spans="1:12" s="510" customFormat="1" ht="52.5" customHeight="1" x14ac:dyDescent="0.25">
      <c r="A172" s="745"/>
      <c r="B172" s="504"/>
      <c r="C172" s="740" t="s">
        <v>108</v>
      </c>
      <c r="D172" s="741"/>
      <c r="E172" s="505">
        <v>0</v>
      </c>
      <c r="F172" s="505">
        <v>75000</v>
      </c>
      <c r="G172" s="505">
        <v>75000</v>
      </c>
      <c r="H172" s="506">
        <v>100</v>
      </c>
      <c r="I172" s="507"/>
      <c r="J172" s="508"/>
      <c r="K172" s="508"/>
      <c r="L172" s="509"/>
    </row>
    <row r="173" spans="1:12" s="510" customFormat="1" ht="45" customHeight="1" x14ac:dyDescent="0.25">
      <c r="A173" s="745"/>
      <c r="B173" s="511" t="s">
        <v>0</v>
      </c>
      <c r="C173" s="740" t="s">
        <v>394</v>
      </c>
      <c r="D173" s="741"/>
      <c r="E173" s="512"/>
      <c r="F173" s="512"/>
      <c r="G173" s="512"/>
      <c r="H173" s="506"/>
      <c r="I173" s="513">
        <v>0</v>
      </c>
      <c r="J173" s="514">
        <v>75000</v>
      </c>
      <c r="K173" s="514">
        <v>0</v>
      </c>
      <c r="L173" s="515">
        <v>0</v>
      </c>
    </row>
    <row r="174" spans="1:12" ht="15" customHeight="1" x14ac:dyDescent="0.25">
      <c r="A174" s="742" t="s">
        <v>196</v>
      </c>
      <c r="B174" s="743"/>
      <c r="C174" s="743"/>
      <c r="D174" s="743"/>
      <c r="E174" s="495">
        <f>E175+E178</f>
        <v>0</v>
      </c>
      <c r="F174" s="495">
        <v>200000</v>
      </c>
      <c r="G174" s="495">
        <v>200000</v>
      </c>
      <c r="H174" s="496">
        <v>100</v>
      </c>
      <c r="I174" s="497">
        <f>I175+I178</f>
        <v>0</v>
      </c>
      <c r="J174" s="495">
        <v>200000</v>
      </c>
      <c r="K174" s="495">
        <v>0</v>
      </c>
      <c r="L174" s="498">
        <v>0</v>
      </c>
    </row>
    <row r="175" spans="1:12" ht="15" customHeight="1" x14ac:dyDescent="0.25">
      <c r="A175" s="744" t="s">
        <v>0</v>
      </c>
      <c r="B175" s="747" t="s">
        <v>200</v>
      </c>
      <c r="C175" s="748"/>
      <c r="D175" s="748"/>
      <c r="E175" s="462">
        <f>E176</f>
        <v>0</v>
      </c>
      <c r="F175" s="462">
        <v>200000</v>
      </c>
      <c r="G175" s="462">
        <v>200000</v>
      </c>
      <c r="H175" s="463">
        <v>100</v>
      </c>
      <c r="I175" s="464">
        <f>I177</f>
        <v>0</v>
      </c>
      <c r="J175" s="462">
        <v>200000</v>
      </c>
      <c r="K175" s="462">
        <v>0</v>
      </c>
      <c r="L175" s="465">
        <v>0</v>
      </c>
    </row>
    <row r="176" spans="1:12" s="510" customFormat="1" ht="52.5" customHeight="1" x14ac:dyDescent="0.25">
      <c r="A176" s="745"/>
      <c r="B176" s="220" t="s">
        <v>0</v>
      </c>
      <c r="C176" s="740" t="s">
        <v>108</v>
      </c>
      <c r="D176" s="741"/>
      <c r="E176" s="524">
        <v>0</v>
      </c>
      <c r="F176" s="524">
        <v>200000</v>
      </c>
      <c r="G176" s="524">
        <v>200000</v>
      </c>
      <c r="H176" s="525">
        <v>100</v>
      </c>
      <c r="I176" s="507"/>
      <c r="J176" s="508"/>
      <c r="K176" s="508"/>
      <c r="L176" s="509"/>
    </row>
    <row r="177" spans="1:12" s="510" customFormat="1" ht="45.75" customHeight="1" x14ac:dyDescent="0.25">
      <c r="A177" s="746"/>
      <c r="B177" s="219"/>
      <c r="C177" s="749" t="s">
        <v>394</v>
      </c>
      <c r="D177" s="750"/>
      <c r="E177" s="526"/>
      <c r="F177" s="526"/>
      <c r="G177" s="526"/>
      <c r="H177" s="527"/>
      <c r="I177" s="528">
        <v>0</v>
      </c>
      <c r="J177" s="529">
        <v>200000</v>
      </c>
      <c r="K177" s="529">
        <v>0</v>
      </c>
      <c r="L177" s="530">
        <v>0</v>
      </c>
    </row>
  </sheetData>
  <mergeCells count="194">
    <mergeCell ref="J1:L1"/>
    <mergeCell ref="A3:L3"/>
    <mergeCell ref="A7:B8"/>
    <mergeCell ref="C7:D8"/>
    <mergeCell ref="E7:G7"/>
    <mergeCell ref="H7:H8"/>
    <mergeCell ref="I7:K7"/>
    <mergeCell ref="L7:L8"/>
    <mergeCell ref="A9:B9"/>
    <mergeCell ref="C9:D9"/>
    <mergeCell ref="A10:B10"/>
    <mergeCell ref="A12:D12"/>
    <mergeCell ref="A13:D13"/>
    <mergeCell ref="A14:A29"/>
    <mergeCell ref="B14:D14"/>
    <mergeCell ref="C15:D15"/>
    <mergeCell ref="C16:D16"/>
    <mergeCell ref="C17:D17"/>
    <mergeCell ref="C24:D24"/>
    <mergeCell ref="C25:D25"/>
    <mergeCell ref="C26:D26"/>
    <mergeCell ref="C27:D27"/>
    <mergeCell ref="C28:D28"/>
    <mergeCell ref="C29:D29"/>
    <mergeCell ref="C18:D18"/>
    <mergeCell ref="C19:D19"/>
    <mergeCell ref="C20:D20"/>
    <mergeCell ref="C21:D21"/>
    <mergeCell ref="C22:D22"/>
    <mergeCell ref="C23:D23"/>
    <mergeCell ref="C30:D30"/>
    <mergeCell ref="C31:D31"/>
    <mergeCell ref="A32:A51"/>
    <mergeCell ref="B32:D32"/>
    <mergeCell ref="C33:D33"/>
    <mergeCell ref="C34:D34"/>
    <mergeCell ref="C35:D35"/>
    <mergeCell ref="C36:D36"/>
    <mergeCell ref="C37:D37"/>
    <mergeCell ref="C38:D38"/>
    <mergeCell ref="C45:D45"/>
    <mergeCell ref="C46:D46"/>
    <mergeCell ref="C47:D47"/>
    <mergeCell ref="C48:D48"/>
    <mergeCell ref="C49:D49"/>
    <mergeCell ref="C50:D50"/>
    <mergeCell ref="C39:D39"/>
    <mergeCell ref="C40:D40"/>
    <mergeCell ref="C41:D41"/>
    <mergeCell ref="C42:D42"/>
    <mergeCell ref="C43:D43"/>
    <mergeCell ref="C44:D44"/>
    <mergeCell ref="C57:D57"/>
    <mergeCell ref="C58:D58"/>
    <mergeCell ref="C59:D59"/>
    <mergeCell ref="C60:D60"/>
    <mergeCell ref="C61:D61"/>
    <mergeCell ref="C62:D62"/>
    <mergeCell ref="C51:D51"/>
    <mergeCell ref="C52:D52"/>
    <mergeCell ref="C53:D53"/>
    <mergeCell ref="C54:D54"/>
    <mergeCell ref="C55:D55"/>
    <mergeCell ref="C56:D56"/>
    <mergeCell ref="A71:D71"/>
    <mergeCell ref="A72:A77"/>
    <mergeCell ref="B72:D72"/>
    <mergeCell ref="C73:D73"/>
    <mergeCell ref="C74:D74"/>
    <mergeCell ref="B75:D75"/>
    <mergeCell ref="C76:D76"/>
    <mergeCell ref="C77:D77"/>
    <mergeCell ref="C63:D63"/>
    <mergeCell ref="C64:D64"/>
    <mergeCell ref="A65:A70"/>
    <mergeCell ref="B65:D65"/>
    <mergeCell ref="C66:D66"/>
    <mergeCell ref="C67:D67"/>
    <mergeCell ref="B68:D68"/>
    <mergeCell ref="C69:D69"/>
    <mergeCell ref="C70:D70"/>
    <mergeCell ref="A78:D78"/>
    <mergeCell ref="A79:A87"/>
    <mergeCell ref="B79:D79"/>
    <mergeCell ref="C80:D80"/>
    <mergeCell ref="C81:D81"/>
    <mergeCell ref="B82:D82"/>
    <mergeCell ref="C83:D83"/>
    <mergeCell ref="C84:D84"/>
    <mergeCell ref="B85:D85"/>
    <mergeCell ref="C86:D86"/>
    <mergeCell ref="C87:D87"/>
    <mergeCell ref="A88:D88"/>
    <mergeCell ref="A89:A98"/>
    <mergeCell ref="B89:D89"/>
    <mergeCell ref="C90:D90"/>
    <mergeCell ref="C91:D91"/>
    <mergeCell ref="C92:D92"/>
    <mergeCell ref="C93:D93"/>
    <mergeCell ref="C94:D94"/>
    <mergeCell ref="C95:D95"/>
    <mergeCell ref="A101:A105"/>
    <mergeCell ref="B101:D101"/>
    <mergeCell ref="C102:D102"/>
    <mergeCell ref="C103:D103"/>
    <mergeCell ref="C104:D104"/>
    <mergeCell ref="C105:D105"/>
    <mergeCell ref="C96:D96"/>
    <mergeCell ref="C97:D97"/>
    <mergeCell ref="C98:D98"/>
    <mergeCell ref="A99:B99"/>
    <mergeCell ref="C99:D99"/>
    <mergeCell ref="A100:D100"/>
    <mergeCell ref="C115:D115"/>
    <mergeCell ref="C116:D116"/>
    <mergeCell ref="C117:D117"/>
    <mergeCell ref="C118:D118"/>
    <mergeCell ref="C119:D119"/>
    <mergeCell ref="C120:D120"/>
    <mergeCell ref="A106:D106"/>
    <mergeCell ref="A107:A121"/>
    <mergeCell ref="B107:D107"/>
    <mergeCell ref="C108:D108"/>
    <mergeCell ref="C109:D109"/>
    <mergeCell ref="B110:D110"/>
    <mergeCell ref="C111:D111"/>
    <mergeCell ref="C112:D112"/>
    <mergeCell ref="C113:D113"/>
    <mergeCell ref="C114:D114"/>
    <mergeCell ref="C129:D129"/>
    <mergeCell ref="C130:D130"/>
    <mergeCell ref="C131:D131"/>
    <mergeCell ref="C132:D132"/>
    <mergeCell ref="C133:D133"/>
    <mergeCell ref="C134:D134"/>
    <mergeCell ref="C121:D121"/>
    <mergeCell ref="A122:A139"/>
    <mergeCell ref="B122:D122"/>
    <mergeCell ref="B123:B139"/>
    <mergeCell ref="C123:D123"/>
    <mergeCell ref="C124:D124"/>
    <mergeCell ref="C125:D125"/>
    <mergeCell ref="C126:D126"/>
    <mergeCell ref="C127:D127"/>
    <mergeCell ref="C128:D128"/>
    <mergeCell ref="C135:D135"/>
    <mergeCell ref="C136:D136"/>
    <mergeCell ref="C137:D137"/>
    <mergeCell ref="C138:D138"/>
    <mergeCell ref="C139:D139"/>
    <mergeCell ref="A140:B142"/>
    <mergeCell ref="C140:D140"/>
    <mergeCell ref="C141:D141"/>
    <mergeCell ref="C142:D142"/>
    <mergeCell ref="A148:D148"/>
    <mergeCell ref="A149:A154"/>
    <mergeCell ref="B149:D149"/>
    <mergeCell ref="C150:D150"/>
    <mergeCell ref="C151:D151"/>
    <mergeCell ref="B152:D152"/>
    <mergeCell ref="C153:D153"/>
    <mergeCell ref="C154:D154"/>
    <mergeCell ref="A143:D143"/>
    <mergeCell ref="A144:A147"/>
    <mergeCell ref="B144:D144"/>
    <mergeCell ref="C145:D145"/>
    <mergeCell ref="C146:D146"/>
    <mergeCell ref="C147:D147"/>
    <mergeCell ref="A155:D155"/>
    <mergeCell ref="A156:D156"/>
    <mergeCell ref="A157:A166"/>
    <mergeCell ref="B157:D157"/>
    <mergeCell ref="C158:D158"/>
    <mergeCell ref="C159:D159"/>
    <mergeCell ref="B160:D160"/>
    <mergeCell ref="C161:D161"/>
    <mergeCell ref="C162:D162"/>
    <mergeCell ref="C163:D163"/>
    <mergeCell ref="C173:D173"/>
    <mergeCell ref="A174:D174"/>
    <mergeCell ref="A175:A177"/>
    <mergeCell ref="B175:D175"/>
    <mergeCell ref="C176:D176"/>
    <mergeCell ref="C177:D177"/>
    <mergeCell ref="B164:D164"/>
    <mergeCell ref="C165:D165"/>
    <mergeCell ref="C166:D166"/>
    <mergeCell ref="A167:D167"/>
    <mergeCell ref="A168:A173"/>
    <mergeCell ref="B168:D168"/>
    <mergeCell ref="C169:D169"/>
    <mergeCell ref="C170:D170"/>
    <mergeCell ref="B171:D171"/>
    <mergeCell ref="C172:D172"/>
  </mergeCells>
  <pageMargins left="0.39370078740157483" right="0.39370078740157483" top="0.59055118110236227" bottom="0.39370078740157483" header="0.11811023622047245" footer="0.11811023622047245"/>
  <pageSetup paperSize="9" scale="65" firstPageNumber="227" orientation="portrait" useFirstPageNumber="1" r:id="rId1"/>
  <headerFooter>
    <oddHeader>&amp;CInformacja o przebiegu  wykonania budżetu Województwa Zachodniopomorskiego za I półrocze  2013  roku - załączniki  
____________________________________________________________________________________________________________</oddHeader>
    <oddFooter>&amp;C&amp;P</oddFooter>
  </headerFooter>
  <rowBreaks count="2" manualBreakCount="2">
    <brk id="105" max="16383" man="1"/>
    <brk id="15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1"/>
  <sheetViews>
    <sheetView view="pageBreakPreview" zoomScaleNormal="100" zoomScaleSheetLayoutView="100" workbookViewId="0">
      <selection activeCell="E217" sqref="E217:F217"/>
    </sheetView>
  </sheetViews>
  <sheetFormatPr defaultRowHeight="15" customHeight="1" x14ac:dyDescent="0.25"/>
  <cols>
    <col min="1" max="1" width="1.85546875" style="91" customWidth="1"/>
    <col min="2" max="2" width="3" style="91" customWidth="1"/>
    <col min="3" max="3" width="3.85546875" style="91" customWidth="1"/>
    <col min="4" max="4" width="2.140625" style="91" customWidth="1"/>
    <col min="5" max="5" width="3.28515625" style="91" customWidth="1"/>
    <col min="6" max="6" width="81.140625" style="91" customWidth="1"/>
    <col min="7" max="7" width="16.42578125" style="91" customWidth="1"/>
    <col min="8" max="8" width="13.85546875" style="91" customWidth="1"/>
    <col min="9" max="9" width="13" style="91" customWidth="1"/>
    <col min="10" max="10" width="7.140625" style="91" customWidth="1"/>
    <col min="11" max="11" width="10.85546875" style="91" bestFit="1" customWidth="1"/>
    <col min="12" max="16384" width="9.140625" style="91"/>
  </cols>
  <sheetData>
    <row r="1" spans="1:11" ht="18" customHeight="1" x14ac:dyDescent="0.25">
      <c r="A1" s="88" t="s">
        <v>0</v>
      </c>
      <c r="B1" s="88"/>
      <c r="C1" s="88"/>
      <c r="D1" s="88"/>
      <c r="E1" s="88"/>
      <c r="F1" s="88"/>
      <c r="G1" s="88"/>
      <c r="I1" s="88"/>
      <c r="J1" s="88"/>
    </row>
    <row r="2" spans="1:11" ht="14.25" customHeight="1" x14ac:dyDescent="0.25">
      <c r="A2" s="88"/>
      <c r="B2" s="88"/>
      <c r="C2" s="88"/>
      <c r="D2" s="88"/>
      <c r="E2" s="88"/>
      <c r="F2" s="88"/>
      <c r="G2" s="88"/>
      <c r="I2" s="426" t="s">
        <v>501</v>
      </c>
      <c r="J2" s="88"/>
    </row>
    <row r="3" spans="1:11" ht="30.75" customHeight="1" x14ac:dyDescent="0.25">
      <c r="A3" s="822" t="s">
        <v>502</v>
      </c>
      <c r="B3" s="822"/>
      <c r="C3" s="822"/>
      <c r="D3" s="822"/>
      <c r="E3" s="822"/>
      <c r="F3" s="822"/>
      <c r="G3" s="822"/>
      <c r="H3" s="822"/>
      <c r="I3" s="822"/>
      <c r="J3" s="822"/>
    </row>
    <row r="4" spans="1:11" ht="69.75" customHeight="1" x14ac:dyDescent="0.25">
      <c r="A4" s="822"/>
      <c r="B4" s="822"/>
      <c r="C4" s="822"/>
      <c r="D4" s="822"/>
      <c r="E4" s="822"/>
      <c r="F4" s="822"/>
      <c r="G4" s="822"/>
      <c r="H4" s="822"/>
      <c r="I4" s="822"/>
      <c r="J4" s="822"/>
    </row>
    <row r="5" spans="1:11" ht="21" customHeight="1" x14ac:dyDescent="0.25">
      <c r="A5" s="88"/>
      <c r="B5" s="88"/>
      <c r="C5" s="88"/>
      <c r="D5" s="88"/>
      <c r="E5" s="88"/>
      <c r="F5" s="88"/>
      <c r="G5" s="88"/>
      <c r="H5" s="88"/>
      <c r="I5" s="531" t="s">
        <v>4</v>
      </c>
      <c r="J5" s="88"/>
    </row>
    <row r="6" spans="1:11" ht="66" customHeight="1" x14ac:dyDescent="0.25">
      <c r="A6" s="823" t="s">
        <v>503</v>
      </c>
      <c r="B6" s="824"/>
      <c r="C6" s="824"/>
      <c r="D6" s="825"/>
      <c r="E6" s="823" t="s">
        <v>6</v>
      </c>
      <c r="F6" s="825"/>
      <c r="G6" s="532" t="s">
        <v>7</v>
      </c>
      <c r="H6" s="532" t="s">
        <v>8</v>
      </c>
      <c r="I6" s="532" t="s">
        <v>504</v>
      </c>
      <c r="J6" s="532" t="s">
        <v>505</v>
      </c>
    </row>
    <row r="7" spans="1:11" s="536" customFormat="1" ht="11.25" customHeight="1" x14ac:dyDescent="0.25">
      <c r="A7" s="826">
        <v>1</v>
      </c>
      <c r="B7" s="827"/>
      <c r="C7" s="827"/>
      <c r="D7" s="828"/>
      <c r="E7" s="826">
        <v>2</v>
      </c>
      <c r="F7" s="828"/>
      <c r="G7" s="533">
        <v>3</v>
      </c>
      <c r="H7" s="533">
        <v>4</v>
      </c>
      <c r="I7" s="534">
        <v>5</v>
      </c>
      <c r="J7" s="535">
        <v>6</v>
      </c>
    </row>
    <row r="8" spans="1:11" ht="30.75" customHeight="1" thickBot="1" x14ac:dyDescent="0.3">
      <c r="A8" s="829" t="s">
        <v>506</v>
      </c>
      <c r="B8" s="830"/>
      <c r="C8" s="830"/>
      <c r="D8" s="830"/>
      <c r="E8" s="830"/>
      <c r="F8" s="830"/>
      <c r="G8" s="537">
        <f>G12+G41+G145+G150</f>
        <v>237294387</v>
      </c>
      <c r="H8" s="537">
        <f>H12+H41+H145+H150</f>
        <v>241232168</v>
      </c>
      <c r="I8" s="537">
        <f>I12+I41+I145+I150</f>
        <v>97814324</v>
      </c>
      <c r="J8" s="538">
        <f>I8/H8%</f>
        <v>40.547794604242</v>
      </c>
      <c r="K8" s="111"/>
    </row>
    <row r="9" spans="1:11" ht="19.5" customHeight="1" thickTop="1" x14ac:dyDescent="0.25">
      <c r="A9" s="820" t="s">
        <v>212</v>
      </c>
      <c r="B9" s="821"/>
      <c r="C9" s="821"/>
      <c r="D9" s="821"/>
      <c r="E9" s="821"/>
      <c r="F9" s="539"/>
      <c r="G9" s="540"/>
      <c r="H9" s="541"/>
      <c r="I9" s="541"/>
      <c r="J9" s="542"/>
    </row>
    <row r="10" spans="1:11" s="158" customFormat="1" ht="19.5" customHeight="1" thickBot="1" x14ac:dyDescent="0.3">
      <c r="A10" s="812" t="s">
        <v>507</v>
      </c>
      <c r="B10" s="813"/>
      <c r="C10" s="813"/>
      <c r="D10" s="813"/>
      <c r="E10" s="813"/>
      <c r="F10" s="814"/>
      <c r="G10" s="543">
        <f>G12+G41</f>
        <v>120196810</v>
      </c>
      <c r="H10" s="543">
        <f>H12+H41</f>
        <v>122841578</v>
      </c>
      <c r="I10" s="543">
        <f>I12+I41</f>
        <v>31759275</v>
      </c>
      <c r="J10" s="544">
        <f>I10/H10%</f>
        <v>25.853848116474047</v>
      </c>
    </row>
    <row r="11" spans="1:11" ht="15.75" customHeight="1" thickTop="1" x14ac:dyDescent="0.25">
      <c r="A11" s="815" t="s">
        <v>212</v>
      </c>
      <c r="B11" s="816"/>
      <c r="C11" s="816"/>
      <c r="D11" s="816"/>
      <c r="E11" s="816"/>
      <c r="F11" s="545"/>
      <c r="G11" s="546"/>
      <c r="H11" s="547"/>
      <c r="I11" s="547"/>
      <c r="J11" s="548"/>
    </row>
    <row r="12" spans="1:11" ht="21" customHeight="1" thickBot="1" x14ac:dyDescent="0.3">
      <c r="A12" s="810" t="s">
        <v>508</v>
      </c>
      <c r="B12" s="811"/>
      <c r="C12" s="811"/>
      <c r="D12" s="811"/>
      <c r="E12" s="811"/>
      <c r="F12" s="811"/>
      <c r="G12" s="549">
        <v>39902849</v>
      </c>
      <c r="H12" s="549">
        <v>42356849</v>
      </c>
      <c r="I12" s="549">
        <v>20876066</v>
      </c>
      <c r="J12" s="550">
        <v>49.29</v>
      </c>
    </row>
    <row r="13" spans="1:11" ht="16.5" customHeight="1" x14ac:dyDescent="0.25">
      <c r="A13" s="680" t="s">
        <v>0</v>
      </c>
      <c r="B13" s="802" t="s">
        <v>170</v>
      </c>
      <c r="C13" s="803"/>
      <c r="D13" s="803"/>
      <c r="E13" s="803"/>
      <c r="F13" s="803"/>
      <c r="G13" s="551">
        <v>650000</v>
      </c>
      <c r="H13" s="551">
        <v>806000</v>
      </c>
      <c r="I13" s="551">
        <v>73950</v>
      </c>
      <c r="J13" s="552">
        <v>9.17</v>
      </c>
    </row>
    <row r="14" spans="1:11" ht="15.75" customHeight="1" x14ac:dyDescent="0.25">
      <c r="A14" s="680"/>
      <c r="B14" s="688" t="s">
        <v>0</v>
      </c>
      <c r="C14" s="699" t="s">
        <v>399</v>
      </c>
      <c r="D14" s="700"/>
      <c r="E14" s="700"/>
      <c r="F14" s="701"/>
      <c r="G14" s="179">
        <v>500000</v>
      </c>
      <c r="H14" s="553">
        <v>660000</v>
      </c>
      <c r="I14" s="179">
        <v>0</v>
      </c>
      <c r="J14" s="554">
        <v>0</v>
      </c>
    </row>
    <row r="15" spans="1:11" ht="28.5" customHeight="1" x14ac:dyDescent="0.25">
      <c r="A15" s="680"/>
      <c r="B15" s="681"/>
      <c r="C15" s="681" t="s">
        <v>0</v>
      </c>
      <c r="D15" s="684" t="s">
        <v>400</v>
      </c>
      <c r="E15" s="793"/>
      <c r="F15" s="685"/>
      <c r="G15" s="170">
        <v>500000</v>
      </c>
      <c r="H15" s="555">
        <v>660000</v>
      </c>
      <c r="I15" s="170">
        <v>0</v>
      </c>
      <c r="J15" s="556">
        <v>0</v>
      </c>
    </row>
    <row r="16" spans="1:11" s="561" customFormat="1" ht="27.75" customHeight="1" x14ac:dyDescent="0.25">
      <c r="A16" s="680"/>
      <c r="B16" s="681"/>
      <c r="C16" s="681"/>
      <c r="D16" s="557" t="s">
        <v>0</v>
      </c>
      <c r="E16" s="794" t="s">
        <v>509</v>
      </c>
      <c r="F16" s="805"/>
      <c r="G16" s="558">
        <v>500000</v>
      </c>
      <c r="H16" s="559">
        <v>660000</v>
      </c>
      <c r="I16" s="558">
        <v>0</v>
      </c>
      <c r="J16" s="560">
        <v>0</v>
      </c>
    </row>
    <row r="17" spans="1:10" ht="17.25" customHeight="1" x14ac:dyDescent="0.25">
      <c r="A17" s="680"/>
      <c r="B17" s="681"/>
      <c r="C17" s="699" t="s">
        <v>401</v>
      </c>
      <c r="D17" s="700"/>
      <c r="E17" s="700"/>
      <c r="F17" s="701"/>
      <c r="G17" s="179">
        <v>50000</v>
      </c>
      <c r="H17" s="562">
        <v>50000</v>
      </c>
      <c r="I17" s="179">
        <v>0</v>
      </c>
      <c r="J17" s="554">
        <v>0</v>
      </c>
    </row>
    <row r="18" spans="1:10" ht="27.75" customHeight="1" x14ac:dyDescent="0.25">
      <c r="A18" s="680"/>
      <c r="B18" s="681"/>
      <c r="C18" s="681" t="s">
        <v>0</v>
      </c>
      <c r="D18" s="684" t="s">
        <v>400</v>
      </c>
      <c r="E18" s="793"/>
      <c r="F18" s="685"/>
      <c r="G18" s="170">
        <v>50000</v>
      </c>
      <c r="H18" s="555">
        <v>50000</v>
      </c>
      <c r="I18" s="170">
        <v>0</v>
      </c>
      <c r="J18" s="556">
        <v>0</v>
      </c>
    </row>
    <row r="19" spans="1:10" s="561" customFormat="1" ht="28.5" customHeight="1" x14ac:dyDescent="0.25">
      <c r="A19" s="680"/>
      <c r="B19" s="681"/>
      <c r="C19" s="681"/>
      <c r="D19" s="557" t="s">
        <v>0</v>
      </c>
      <c r="E19" s="794" t="s">
        <v>509</v>
      </c>
      <c r="F19" s="805"/>
      <c r="G19" s="558">
        <v>50000</v>
      </c>
      <c r="H19" s="559">
        <v>50000</v>
      </c>
      <c r="I19" s="558">
        <v>0</v>
      </c>
      <c r="J19" s="560">
        <v>0</v>
      </c>
    </row>
    <row r="20" spans="1:10" ht="18.75" customHeight="1" x14ac:dyDescent="0.25">
      <c r="A20" s="680"/>
      <c r="B20" s="681"/>
      <c r="C20" s="699" t="s">
        <v>403</v>
      </c>
      <c r="D20" s="700"/>
      <c r="E20" s="700"/>
      <c r="F20" s="701"/>
      <c r="G20" s="179">
        <v>100000</v>
      </c>
      <c r="H20" s="562">
        <v>96000</v>
      </c>
      <c r="I20" s="179">
        <v>73950</v>
      </c>
      <c r="J20" s="554">
        <v>77.03</v>
      </c>
    </row>
    <row r="21" spans="1:10" ht="27" customHeight="1" x14ac:dyDescent="0.25">
      <c r="A21" s="680"/>
      <c r="B21" s="681"/>
      <c r="C21" s="681" t="s">
        <v>0</v>
      </c>
      <c r="D21" s="684" t="s">
        <v>400</v>
      </c>
      <c r="E21" s="793"/>
      <c r="F21" s="685"/>
      <c r="G21" s="170">
        <v>100000</v>
      </c>
      <c r="H21" s="555">
        <v>96000</v>
      </c>
      <c r="I21" s="170">
        <v>73950</v>
      </c>
      <c r="J21" s="556">
        <v>77.03</v>
      </c>
    </row>
    <row r="22" spans="1:10" s="561" customFormat="1" ht="18" customHeight="1" x14ac:dyDescent="0.25">
      <c r="A22" s="680"/>
      <c r="B22" s="683"/>
      <c r="C22" s="683"/>
      <c r="D22" s="563" t="s">
        <v>0</v>
      </c>
      <c r="E22" s="791" t="s">
        <v>510</v>
      </c>
      <c r="F22" s="801"/>
      <c r="G22" s="558">
        <v>100000</v>
      </c>
      <c r="H22" s="559">
        <v>96000</v>
      </c>
      <c r="I22" s="558">
        <v>73950</v>
      </c>
      <c r="J22" s="560">
        <v>77.03</v>
      </c>
    </row>
    <row r="23" spans="1:10" ht="17.25" customHeight="1" x14ac:dyDescent="0.25">
      <c r="A23" s="680"/>
      <c r="B23" s="802" t="s">
        <v>196</v>
      </c>
      <c r="C23" s="803"/>
      <c r="D23" s="803"/>
      <c r="E23" s="803"/>
      <c r="F23" s="803"/>
      <c r="G23" s="551">
        <v>39252849</v>
      </c>
      <c r="H23" s="551">
        <v>41550849</v>
      </c>
      <c r="I23" s="551">
        <v>20802116</v>
      </c>
      <c r="J23" s="552">
        <v>50.06</v>
      </c>
    </row>
    <row r="24" spans="1:10" ht="17.25" customHeight="1" x14ac:dyDescent="0.25">
      <c r="A24" s="680"/>
      <c r="B24" s="681" t="s">
        <v>0</v>
      </c>
      <c r="C24" s="699" t="s">
        <v>198</v>
      </c>
      <c r="D24" s="700"/>
      <c r="E24" s="700"/>
      <c r="F24" s="700"/>
      <c r="G24" s="179">
        <v>14430000</v>
      </c>
      <c r="H24" s="179">
        <v>15946000</v>
      </c>
      <c r="I24" s="179">
        <v>8100000</v>
      </c>
      <c r="J24" s="554">
        <v>50.8</v>
      </c>
    </row>
    <row r="25" spans="1:10" ht="15.75" customHeight="1" x14ac:dyDescent="0.25">
      <c r="A25" s="680"/>
      <c r="B25" s="681"/>
      <c r="C25" s="681" t="s">
        <v>0</v>
      </c>
      <c r="D25" s="684" t="s">
        <v>427</v>
      </c>
      <c r="E25" s="793"/>
      <c r="F25" s="793"/>
      <c r="G25" s="170">
        <v>14430000</v>
      </c>
      <c r="H25" s="170">
        <v>15946000</v>
      </c>
      <c r="I25" s="170">
        <v>8100000</v>
      </c>
      <c r="J25" s="556">
        <v>50.8</v>
      </c>
    </row>
    <row r="26" spans="1:10" s="561" customFormat="1" ht="15.75" customHeight="1" x14ac:dyDescent="0.25">
      <c r="A26" s="680"/>
      <c r="B26" s="681"/>
      <c r="C26" s="681"/>
      <c r="D26" s="809" t="s">
        <v>0</v>
      </c>
      <c r="E26" s="794" t="s">
        <v>511</v>
      </c>
      <c r="F26" s="795"/>
      <c r="G26" s="558">
        <v>4930000</v>
      </c>
      <c r="H26" s="558">
        <v>4946000</v>
      </c>
      <c r="I26" s="558">
        <v>2590000</v>
      </c>
      <c r="J26" s="560">
        <v>52.37</v>
      </c>
    </row>
    <row r="27" spans="1:10" s="561" customFormat="1" ht="15.75" customHeight="1" x14ac:dyDescent="0.25">
      <c r="A27" s="680"/>
      <c r="B27" s="681"/>
      <c r="C27" s="681"/>
      <c r="D27" s="809"/>
      <c r="E27" s="794" t="s">
        <v>512</v>
      </c>
      <c r="F27" s="795"/>
      <c r="G27" s="558">
        <v>9500000</v>
      </c>
      <c r="H27" s="558">
        <v>11000000</v>
      </c>
      <c r="I27" s="558">
        <v>5510000</v>
      </c>
      <c r="J27" s="560">
        <v>50.09</v>
      </c>
    </row>
    <row r="28" spans="1:10" ht="15.75" customHeight="1" x14ac:dyDescent="0.25">
      <c r="A28" s="680"/>
      <c r="B28" s="681"/>
      <c r="C28" s="699" t="s">
        <v>200</v>
      </c>
      <c r="D28" s="700"/>
      <c r="E28" s="700"/>
      <c r="F28" s="700"/>
      <c r="G28" s="179">
        <v>6464089</v>
      </c>
      <c r="H28" s="179">
        <v>6592274</v>
      </c>
      <c r="I28" s="179">
        <v>3247690</v>
      </c>
      <c r="J28" s="554">
        <v>49.27</v>
      </c>
    </row>
    <row r="29" spans="1:10" ht="12.95" customHeight="1" x14ac:dyDescent="0.25">
      <c r="A29" s="680"/>
      <c r="B29" s="681"/>
      <c r="C29" s="681" t="s">
        <v>0</v>
      </c>
      <c r="D29" s="684" t="s">
        <v>427</v>
      </c>
      <c r="E29" s="793"/>
      <c r="F29" s="793"/>
      <c r="G29" s="170">
        <v>6464089</v>
      </c>
      <c r="H29" s="170">
        <v>6592274</v>
      </c>
      <c r="I29" s="170">
        <v>3247690</v>
      </c>
      <c r="J29" s="556">
        <v>49.27</v>
      </c>
    </row>
    <row r="30" spans="1:10" ht="16.5" customHeight="1" x14ac:dyDescent="0.25">
      <c r="A30" s="680"/>
      <c r="B30" s="681"/>
      <c r="C30" s="681"/>
      <c r="D30" s="681" t="s">
        <v>0</v>
      </c>
      <c r="E30" s="794" t="s">
        <v>513</v>
      </c>
      <c r="F30" s="795"/>
      <c r="G30" s="558">
        <v>6155231</v>
      </c>
      <c r="H30" s="558">
        <v>6283416</v>
      </c>
      <c r="I30" s="558">
        <v>3019000</v>
      </c>
      <c r="J30" s="560">
        <v>48.05</v>
      </c>
    </row>
    <row r="31" spans="1:10" ht="28.5" customHeight="1" x14ac:dyDescent="0.25">
      <c r="A31" s="680"/>
      <c r="B31" s="681"/>
      <c r="C31" s="681"/>
      <c r="D31" s="681"/>
      <c r="E31" s="794" t="s">
        <v>514</v>
      </c>
      <c r="F31" s="795"/>
      <c r="G31" s="558">
        <v>308858</v>
      </c>
      <c r="H31" s="558">
        <v>308858</v>
      </c>
      <c r="I31" s="558">
        <v>228690</v>
      </c>
      <c r="J31" s="560">
        <v>74.040000000000006</v>
      </c>
    </row>
    <row r="32" spans="1:10" ht="15.75" customHeight="1" x14ac:dyDescent="0.25">
      <c r="A32" s="680"/>
      <c r="B32" s="681"/>
      <c r="C32" s="699" t="s">
        <v>201</v>
      </c>
      <c r="D32" s="700"/>
      <c r="E32" s="700"/>
      <c r="F32" s="700"/>
      <c r="G32" s="179">
        <v>10588400</v>
      </c>
      <c r="H32" s="179">
        <v>10792678</v>
      </c>
      <c r="I32" s="179">
        <v>5337880</v>
      </c>
      <c r="J32" s="554">
        <v>49.46</v>
      </c>
    </row>
    <row r="33" spans="1:10" ht="15.75" customHeight="1" x14ac:dyDescent="0.25">
      <c r="A33" s="680"/>
      <c r="B33" s="681"/>
      <c r="C33" s="681" t="s">
        <v>0</v>
      </c>
      <c r="D33" s="684" t="s">
        <v>427</v>
      </c>
      <c r="E33" s="793"/>
      <c r="F33" s="793"/>
      <c r="G33" s="170">
        <v>10588400</v>
      </c>
      <c r="H33" s="170">
        <v>10792678</v>
      </c>
      <c r="I33" s="170">
        <v>5337880</v>
      </c>
      <c r="J33" s="556">
        <v>49.46</v>
      </c>
    </row>
    <row r="34" spans="1:10" s="561" customFormat="1" ht="16.5" customHeight="1" x14ac:dyDescent="0.25">
      <c r="A34" s="680"/>
      <c r="B34" s="681"/>
      <c r="C34" s="681"/>
      <c r="D34" s="557" t="s">
        <v>0</v>
      </c>
      <c r="E34" s="794" t="s">
        <v>515</v>
      </c>
      <c r="F34" s="795"/>
      <c r="G34" s="558">
        <v>10588400</v>
      </c>
      <c r="H34" s="558">
        <v>10792678</v>
      </c>
      <c r="I34" s="558">
        <v>5337880</v>
      </c>
      <c r="J34" s="560">
        <v>49.46</v>
      </c>
    </row>
    <row r="35" spans="1:10" ht="15.75" customHeight="1" x14ac:dyDescent="0.25">
      <c r="A35" s="680" t="s">
        <v>0</v>
      </c>
      <c r="B35" s="681"/>
      <c r="C35" s="699" t="s">
        <v>202</v>
      </c>
      <c r="D35" s="700"/>
      <c r="E35" s="700"/>
      <c r="F35" s="700"/>
      <c r="G35" s="179">
        <v>6976564</v>
      </c>
      <c r="H35" s="179">
        <v>7426101</v>
      </c>
      <c r="I35" s="179">
        <v>3719646</v>
      </c>
      <c r="J35" s="554">
        <v>50.09</v>
      </c>
    </row>
    <row r="36" spans="1:10" ht="15.75" customHeight="1" x14ac:dyDescent="0.25">
      <c r="A36" s="680"/>
      <c r="B36" s="681"/>
      <c r="C36" s="681" t="s">
        <v>0</v>
      </c>
      <c r="D36" s="684" t="s">
        <v>427</v>
      </c>
      <c r="E36" s="793"/>
      <c r="F36" s="793"/>
      <c r="G36" s="170">
        <v>6976564</v>
      </c>
      <c r="H36" s="170">
        <v>7426101</v>
      </c>
      <c r="I36" s="170">
        <v>3719646</v>
      </c>
      <c r="J36" s="556">
        <v>50.09</v>
      </c>
    </row>
    <row r="37" spans="1:10" s="561" customFormat="1" ht="16.5" customHeight="1" x14ac:dyDescent="0.25">
      <c r="A37" s="680"/>
      <c r="B37" s="681"/>
      <c r="C37" s="681"/>
      <c r="D37" s="557" t="s">
        <v>0</v>
      </c>
      <c r="E37" s="794" t="s">
        <v>516</v>
      </c>
      <c r="F37" s="795"/>
      <c r="G37" s="558">
        <v>6976564</v>
      </c>
      <c r="H37" s="558">
        <v>7426101</v>
      </c>
      <c r="I37" s="558">
        <v>3719646</v>
      </c>
      <c r="J37" s="560">
        <v>50.09</v>
      </c>
    </row>
    <row r="38" spans="1:10" ht="16.5" customHeight="1" x14ac:dyDescent="0.25">
      <c r="A38" s="680"/>
      <c r="B38" s="681"/>
      <c r="C38" s="699" t="s">
        <v>429</v>
      </c>
      <c r="D38" s="700"/>
      <c r="E38" s="700"/>
      <c r="F38" s="700"/>
      <c r="G38" s="179">
        <v>793796</v>
      </c>
      <c r="H38" s="179">
        <v>793796</v>
      </c>
      <c r="I38" s="179">
        <v>396900</v>
      </c>
      <c r="J38" s="554">
        <v>50</v>
      </c>
    </row>
    <row r="39" spans="1:10" ht="17.25" customHeight="1" x14ac:dyDescent="0.25">
      <c r="A39" s="680"/>
      <c r="B39" s="681"/>
      <c r="C39" s="681" t="s">
        <v>0</v>
      </c>
      <c r="D39" s="684" t="s">
        <v>427</v>
      </c>
      <c r="E39" s="793"/>
      <c r="F39" s="793"/>
      <c r="G39" s="170">
        <v>793796</v>
      </c>
      <c r="H39" s="170">
        <v>793796</v>
      </c>
      <c r="I39" s="170">
        <v>396900</v>
      </c>
      <c r="J39" s="556">
        <v>50</v>
      </c>
    </row>
    <row r="40" spans="1:10" s="561" customFormat="1" ht="16.5" customHeight="1" x14ac:dyDescent="0.25">
      <c r="A40" s="680"/>
      <c r="B40" s="681"/>
      <c r="C40" s="681"/>
      <c r="D40" s="557" t="s">
        <v>0</v>
      </c>
      <c r="E40" s="794" t="s">
        <v>517</v>
      </c>
      <c r="F40" s="795"/>
      <c r="G40" s="558">
        <v>793796</v>
      </c>
      <c r="H40" s="558">
        <v>793796</v>
      </c>
      <c r="I40" s="558">
        <v>396900</v>
      </c>
      <c r="J40" s="560">
        <v>50</v>
      </c>
    </row>
    <row r="41" spans="1:10" ht="21" customHeight="1" thickBot="1" x14ac:dyDescent="0.3">
      <c r="A41" s="810" t="s">
        <v>518</v>
      </c>
      <c r="B41" s="811"/>
      <c r="C41" s="811"/>
      <c r="D41" s="811"/>
      <c r="E41" s="811"/>
      <c r="F41" s="811"/>
      <c r="G41" s="549">
        <v>80293961</v>
      </c>
      <c r="H41" s="549">
        <v>80484729</v>
      </c>
      <c r="I41" s="549">
        <v>10883209</v>
      </c>
      <c r="J41" s="550">
        <v>13.52</v>
      </c>
    </row>
    <row r="42" spans="1:10" ht="17.25" customHeight="1" x14ac:dyDescent="0.25">
      <c r="A42" s="564" t="s">
        <v>0</v>
      </c>
      <c r="B42" s="802" t="s">
        <v>49</v>
      </c>
      <c r="C42" s="803"/>
      <c r="D42" s="803"/>
      <c r="E42" s="803"/>
      <c r="F42" s="803"/>
      <c r="G42" s="551">
        <v>8406000</v>
      </c>
      <c r="H42" s="551">
        <v>8470699</v>
      </c>
      <c r="I42" s="551">
        <v>0</v>
      </c>
      <c r="J42" s="552">
        <v>0</v>
      </c>
    </row>
    <row r="43" spans="1:10" ht="14.25" customHeight="1" x14ac:dyDescent="0.25">
      <c r="A43" s="173"/>
      <c r="B43" s="681" t="s">
        <v>0</v>
      </c>
      <c r="C43" s="699" t="s">
        <v>79</v>
      </c>
      <c r="D43" s="700"/>
      <c r="E43" s="700"/>
      <c r="F43" s="700"/>
      <c r="G43" s="179">
        <v>8406000</v>
      </c>
      <c r="H43" s="179">
        <v>8470699</v>
      </c>
      <c r="I43" s="179">
        <v>0</v>
      </c>
      <c r="J43" s="554">
        <v>0</v>
      </c>
    </row>
    <row r="44" spans="1:10" ht="27.75" customHeight="1" x14ac:dyDescent="0.25">
      <c r="A44" s="173"/>
      <c r="B44" s="681"/>
      <c r="C44" s="681" t="s">
        <v>0</v>
      </c>
      <c r="D44" s="684" t="s">
        <v>288</v>
      </c>
      <c r="E44" s="793"/>
      <c r="F44" s="793"/>
      <c r="G44" s="170">
        <v>4997000</v>
      </c>
      <c r="H44" s="170">
        <v>6583489</v>
      </c>
      <c r="I44" s="170">
        <v>0</v>
      </c>
      <c r="J44" s="556">
        <v>0</v>
      </c>
    </row>
    <row r="45" spans="1:10" s="561" customFormat="1" ht="15.75" customHeight="1" x14ac:dyDescent="0.25">
      <c r="A45" s="173"/>
      <c r="B45" s="681"/>
      <c r="C45" s="681"/>
      <c r="D45" s="557" t="s">
        <v>0</v>
      </c>
      <c r="E45" s="794" t="s">
        <v>519</v>
      </c>
      <c r="F45" s="795"/>
      <c r="G45" s="558">
        <v>4997000</v>
      </c>
      <c r="H45" s="558">
        <v>6583489</v>
      </c>
      <c r="I45" s="558">
        <v>0</v>
      </c>
      <c r="J45" s="560">
        <v>0</v>
      </c>
    </row>
    <row r="46" spans="1:10" ht="26.25" customHeight="1" x14ac:dyDescent="0.25">
      <c r="A46" s="173"/>
      <c r="B46" s="681"/>
      <c r="C46" s="681"/>
      <c r="D46" s="684" t="s">
        <v>289</v>
      </c>
      <c r="E46" s="793"/>
      <c r="F46" s="793"/>
      <c r="G46" s="170">
        <v>3409000</v>
      </c>
      <c r="H46" s="170">
        <v>1887210</v>
      </c>
      <c r="I46" s="170">
        <v>0</v>
      </c>
      <c r="J46" s="556">
        <v>0</v>
      </c>
    </row>
    <row r="47" spans="1:10" s="561" customFormat="1" ht="15" customHeight="1" x14ac:dyDescent="0.25">
      <c r="A47" s="173"/>
      <c r="B47" s="681"/>
      <c r="C47" s="681"/>
      <c r="D47" s="557" t="s">
        <v>0</v>
      </c>
      <c r="E47" s="796" t="s">
        <v>519</v>
      </c>
      <c r="F47" s="797"/>
      <c r="G47" s="558">
        <v>3409000</v>
      </c>
      <c r="H47" s="558">
        <v>1887210</v>
      </c>
      <c r="I47" s="558">
        <v>0</v>
      </c>
      <c r="J47" s="560">
        <v>0</v>
      </c>
    </row>
    <row r="48" spans="1:10" ht="13.5" customHeight="1" x14ac:dyDescent="0.25">
      <c r="A48" s="173"/>
      <c r="B48" s="798" t="s">
        <v>127</v>
      </c>
      <c r="C48" s="799"/>
      <c r="D48" s="799"/>
      <c r="E48" s="799"/>
      <c r="F48" s="800"/>
      <c r="G48" s="551">
        <v>445500</v>
      </c>
      <c r="H48" s="551">
        <v>440000</v>
      </c>
      <c r="I48" s="551">
        <v>92811</v>
      </c>
      <c r="J48" s="552">
        <v>21.09</v>
      </c>
    </row>
    <row r="49" spans="1:10" ht="15" customHeight="1" x14ac:dyDescent="0.25">
      <c r="A49" s="173"/>
      <c r="B49" s="681" t="s">
        <v>0</v>
      </c>
      <c r="C49" s="699" t="s">
        <v>131</v>
      </c>
      <c r="D49" s="700"/>
      <c r="E49" s="700"/>
      <c r="F49" s="701"/>
      <c r="G49" s="179">
        <v>325500</v>
      </c>
      <c r="H49" s="179">
        <v>419500</v>
      </c>
      <c r="I49" s="179">
        <v>87600</v>
      </c>
      <c r="J49" s="554">
        <v>20.88</v>
      </c>
    </row>
    <row r="50" spans="1:10" ht="27.75" customHeight="1" x14ac:dyDescent="0.25">
      <c r="A50" s="173"/>
      <c r="B50" s="681"/>
      <c r="C50" s="681" t="s">
        <v>0</v>
      </c>
      <c r="D50" s="684" t="s">
        <v>339</v>
      </c>
      <c r="E50" s="793"/>
      <c r="F50" s="685"/>
      <c r="G50" s="170">
        <v>276675</v>
      </c>
      <c r="H50" s="170">
        <v>356575</v>
      </c>
      <c r="I50" s="170">
        <v>74460</v>
      </c>
      <c r="J50" s="556">
        <v>20.88</v>
      </c>
    </row>
    <row r="51" spans="1:10" s="561" customFormat="1" ht="15.75" customHeight="1" x14ac:dyDescent="0.25">
      <c r="A51" s="173"/>
      <c r="B51" s="681"/>
      <c r="C51" s="681"/>
      <c r="D51" s="557" t="s">
        <v>0</v>
      </c>
      <c r="E51" s="794" t="s">
        <v>520</v>
      </c>
      <c r="F51" s="805"/>
      <c r="G51" s="558">
        <v>276675</v>
      </c>
      <c r="H51" s="558">
        <v>356575</v>
      </c>
      <c r="I51" s="558">
        <v>74460</v>
      </c>
      <c r="J51" s="560">
        <v>20.88</v>
      </c>
    </row>
    <row r="52" spans="1:10" ht="27" customHeight="1" x14ac:dyDescent="0.25">
      <c r="A52" s="173"/>
      <c r="B52" s="681"/>
      <c r="C52" s="681"/>
      <c r="D52" s="684" t="s">
        <v>340</v>
      </c>
      <c r="E52" s="793"/>
      <c r="F52" s="685"/>
      <c r="G52" s="170">
        <v>48825</v>
      </c>
      <c r="H52" s="170">
        <v>62925</v>
      </c>
      <c r="I52" s="170">
        <v>13140</v>
      </c>
      <c r="J52" s="556">
        <v>20.88</v>
      </c>
    </row>
    <row r="53" spans="1:10" s="561" customFormat="1" ht="12" customHeight="1" x14ac:dyDescent="0.25">
      <c r="A53" s="173"/>
      <c r="B53" s="681"/>
      <c r="C53" s="681"/>
      <c r="D53" s="557" t="s">
        <v>0</v>
      </c>
      <c r="E53" s="794" t="s">
        <v>520</v>
      </c>
      <c r="F53" s="805"/>
      <c r="G53" s="558">
        <v>48825</v>
      </c>
      <c r="H53" s="558">
        <v>62925</v>
      </c>
      <c r="I53" s="558">
        <v>13140</v>
      </c>
      <c r="J53" s="560">
        <v>20.88</v>
      </c>
    </row>
    <row r="54" spans="1:10" ht="15" customHeight="1" x14ac:dyDescent="0.25">
      <c r="A54" s="173"/>
      <c r="B54" s="681"/>
      <c r="C54" s="699" t="s">
        <v>135</v>
      </c>
      <c r="D54" s="700"/>
      <c r="E54" s="700"/>
      <c r="F54" s="701"/>
      <c r="G54" s="179">
        <v>120000</v>
      </c>
      <c r="H54" s="179">
        <v>15000</v>
      </c>
      <c r="I54" s="179">
        <v>0</v>
      </c>
      <c r="J54" s="554">
        <v>0</v>
      </c>
    </row>
    <row r="55" spans="1:10" ht="24.75" customHeight="1" x14ac:dyDescent="0.25">
      <c r="A55" s="173"/>
      <c r="B55" s="681"/>
      <c r="C55" s="681" t="s">
        <v>0</v>
      </c>
      <c r="D55" s="684" t="s">
        <v>352</v>
      </c>
      <c r="E55" s="793"/>
      <c r="F55" s="685"/>
      <c r="G55" s="170">
        <v>120000</v>
      </c>
      <c r="H55" s="170">
        <v>15000</v>
      </c>
      <c r="I55" s="170">
        <v>0</v>
      </c>
      <c r="J55" s="556">
        <v>0</v>
      </c>
    </row>
    <row r="56" spans="1:10" s="561" customFormat="1" ht="14.25" customHeight="1" x14ac:dyDescent="0.25">
      <c r="A56" s="173"/>
      <c r="B56" s="681"/>
      <c r="C56" s="681"/>
      <c r="D56" s="557" t="s">
        <v>0</v>
      </c>
      <c r="E56" s="794" t="s">
        <v>521</v>
      </c>
      <c r="F56" s="805"/>
      <c r="G56" s="558">
        <v>120000</v>
      </c>
      <c r="H56" s="558">
        <v>15000</v>
      </c>
      <c r="I56" s="558">
        <v>0</v>
      </c>
      <c r="J56" s="560">
        <v>0</v>
      </c>
    </row>
    <row r="57" spans="1:10" ht="15.75" customHeight="1" x14ac:dyDescent="0.25">
      <c r="A57" s="173"/>
      <c r="B57" s="681"/>
      <c r="C57" s="699" t="s">
        <v>136</v>
      </c>
      <c r="D57" s="700"/>
      <c r="E57" s="700"/>
      <c r="F57" s="701"/>
      <c r="G57" s="179">
        <v>0</v>
      </c>
      <c r="H57" s="179">
        <v>5500</v>
      </c>
      <c r="I57" s="179">
        <v>5210</v>
      </c>
      <c r="J57" s="554">
        <v>94.73</v>
      </c>
    </row>
    <row r="58" spans="1:10" ht="27.75" customHeight="1" x14ac:dyDescent="0.25">
      <c r="A58" s="173"/>
      <c r="B58" s="681"/>
      <c r="C58" s="681" t="s">
        <v>0</v>
      </c>
      <c r="D58" s="684" t="s">
        <v>353</v>
      </c>
      <c r="E58" s="793"/>
      <c r="F58" s="685"/>
      <c r="G58" s="170">
        <v>0</v>
      </c>
      <c r="H58" s="170">
        <v>5500</v>
      </c>
      <c r="I58" s="170">
        <v>5210</v>
      </c>
      <c r="J58" s="556">
        <v>94.73</v>
      </c>
    </row>
    <row r="59" spans="1:10" s="561" customFormat="1" ht="15" customHeight="1" x14ac:dyDescent="0.25">
      <c r="A59" s="213"/>
      <c r="B59" s="683"/>
      <c r="C59" s="683"/>
      <c r="D59" s="563" t="s">
        <v>0</v>
      </c>
      <c r="E59" s="791" t="s">
        <v>522</v>
      </c>
      <c r="F59" s="801"/>
      <c r="G59" s="565">
        <v>0</v>
      </c>
      <c r="H59" s="565">
        <v>5500</v>
      </c>
      <c r="I59" s="565">
        <v>5210</v>
      </c>
      <c r="J59" s="566">
        <v>94.73</v>
      </c>
    </row>
    <row r="60" spans="1:10" ht="18.75" customHeight="1" x14ac:dyDescent="0.25">
      <c r="A60" s="173"/>
      <c r="B60" s="802" t="s">
        <v>137</v>
      </c>
      <c r="C60" s="803"/>
      <c r="D60" s="803"/>
      <c r="E60" s="803"/>
      <c r="F60" s="804"/>
      <c r="G60" s="551">
        <v>195000</v>
      </c>
      <c r="H60" s="551">
        <v>195000</v>
      </c>
      <c r="I60" s="551">
        <v>195000</v>
      </c>
      <c r="J60" s="552">
        <v>100</v>
      </c>
    </row>
    <row r="61" spans="1:10" ht="15.75" customHeight="1" x14ac:dyDescent="0.25">
      <c r="A61" s="173" t="s">
        <v>0</v>
      </c>
      <c r="B61" s="94"/>
      <c r="C61" s="699" t="s">
        <v>354</v>
      </c>
      <c r="D61" s="700"/>
      <c r="E61" s="700"/>
      <c r="F61" s="700"/>
      <c r="G61" s="179">
        <v>105000</v>
      </c>
      <c r="H61" s="179">
        <v>105000</v>
      </c>
      <c r="I61" s="179">
        <v>105000</v>
      </c>
      <c r="J61" s="554">
        <v>100</v>
      </c>
    </row>
    <row r="62" spans="1:10" ht="16.5" customHeight="1" x14ac:dyDescent="0.25">
      <c r="A62" s="173"/>
      <c r="B62" s="94"/>
      <c r="C62" s="681" t="s">
        <v>0</v>
      </c>
      <c r="D62" s="684" t="s">
        <v>355</v>
      </c>
      <c r="E62" s="793"/>
      <c r="F62" s="685"/>
      <c r="G62" s="170">
        <v>105000</v>
      </c>
      <c r="H62" s="170">
        <v>105000</v>
      </c>
      <c r="I62" s="170">
        <v>105000</v>
      </c>
      <c r="J62" s="556">
        <v>100</v>
      </c>
    </row>
    <row r="63" spans="1:10" s="561" customFormat="1" ht="16.5" customHeight="1" x14ac:dyDescent="0.25">
      <c r="A63" s="173"/>
      <c r="B63" s="94"/>
      <c r="C63" s="683"/>
      <c r="D63" s="563" t="s">
        <v>0</v>
      </c>
      <c r="E63" s="791" t="s">
        <v>523</v>
      </c>
      <c r="F63" s="801"/>
      <c r="G63" s="558">
        <v>105000</v>
      </c>
      <c r="H63" s="558">
        <v>105000</v>
      </c>
      <c r="I63" s="558">
        <v>105000</v>
      </c>
      <c r="J63" s="560">
        <v>100</v>
      </c>
    </row>
    <row r="64" spans="1:10" ht="15.75" customHeight="1" x14ac:dyDescent="0.25">
      <c r="A64" s="173"/>
      <c r="B64" s="94"/>
      <c r="C64" s="806" t="s">
        <v>356</v>
      </c>
      <c r="D64" s="819"/>
      <c r="E64" s="819"/>
      <c r="F64" s="819"/>
      <c r="G64" s="179">
        <v>90000</v>
      </c>
      <c r="H64" s="179">
        <v>90000</v>
      </c>
      <c r="I64" s="179">
        <v>90000</v>
      </c>
      <c r="J64" s="554">
        <v>100</v>
      </c>
    </row>
    <row r="65" spans="1:10" ht="27.75" customHeight="1" x14ac:dyDescent="0.25">
      <c r="A65" s="173"/>
      <c r="B65" s="94"/>
      <c r="C65" s="681" t="s">
        <v>0</v>
      </c>
      <c r="D65" s="684" t="s">
        <v>357</v>
      </c>
      <c r="E65" s="793"/>
      <c r="F65" s="793"/>
      <c r="G65" s="170">
        <v>90000</v>
      </c>
      <c r="H65" s="170">
        <v>0</v>
      </c>
      <c r="I65" s="170">
        <v>0</v>
      </c>
      <c r="J65" s="556">
        <v>0</v>
      </c>
    </row>
    <row r="66" spans="1:10" s="561" customFormat="1" ht="18.75" customHeight="1" x14ac:dyDescent="0.25">
      <c r="A66" s="173"/>
      <c r="B66" s="94"/>
      <c r="C66" s="681"/>
      <c r="D66" s="557" t="s">
        <v>0</v>
      </c>
      <c r="E66" s="794" t="s">
        <v>523</v>
      </c>
      <c r="F66" s="795"/>
      <c r="G66" s="558">
        <v>90000</v>
      </c>
      <c r="H66" s="558">
        <v>0</v>
      </c>
      <c r="I66" s="558">
        <v>0</v>
      </c>
      <c r="J66" s="560">
        <v>0</v>
      </c>
    </row>
    <row r="67" spans="1:10" ht="12.95" customHeight="1" x14ac:dyDescent="0.25">
      <c r="A67" s="173"/>
      <c r="B67" s="94"/>
      <c r="C67" s="681"/>
      <c r="D67" s="684" t="s">
        <v>355</v>
      </c>
      <c r="E67" s="793"/>
      <c r="F67" s="793"/>
      <c r="G67" s="170">
        <v>0</v>
      </c>
      <c r="H67" s="170">
        <v>90000</v>
      </c>
      <c r="I67" s="170">
        <v>90000</v>
      </c>
      <c r="J67" s="556">
        <v>100</v>
      </c>
    </row>
    <row r="68" spans="1:10" s="561" customFormat="1" ht="18" customHeight="1" x14ac:dyDescent="0.25">
      <c r="A68" s="173"/>
      <c r="B68" s="94"/>
      <c r="C68" s="681"/>
      <c r="D68" s="557" t="s">
        <v>0</v>
      </c>
      <c r="E68" s="796" t="s">
        <v>523</v>
      </c>
      <c r="F68" s="797"/>
      <c r="G68" s="558">
        <v>0</v>
      </c>
      <c r="H68" s="558">
        <v>90000</v>
      </c>
      <c r="I68" s="558">
        <v>90000</v>
      </c>
      <c r="J68" s="560">
        <v>100</v>
      </c>
    </row>
    <row r="69" spans="1:10" ht="18.75" customHeight="1" x14ac:dyDescent="0.25">
      <c r="A69" s="680" t="s">
        <v>0</v>
      </c>
      <c r="B69" s="798" t="s">
        <v>160</v>
      </c>
      <c r="C69" s="799"/>
      <c r="D69" s="799"/>
      <c r="E69" s="799"/>
      <c r="F69" s="800"/>
      <c r="G69" s="551">
        <v>50000</v>
      </c>
      <c r="H69" s="551">
        <v>50000</v>
      </c>
      <c r="I69" s="551">
        <v>20000</v>
      </c>
      <c r="J69" s="552">
        <v>40</v>
      </c>
    </row>
    <row r="70" spans="1:10" ht="16.5" customHeight="1" x14ac:dyDescent="0.25">
      <c r="A70" s="680"/>
      <c r="B70" s="681" t="s">
        <v>0</v>
      </c>
      <c r="C70" s="699" t="s">
        <v>166</v>
      </c>
      <c r="D70" s="700"/>
      <c r="E70" s="700"/>
      <c r="F70" s="700"/>
      <c r="G70" s="179">
        <v>50000</v>
      </c>
      <c r="H70" s="179">
        <v>50000</v>
      </c>
      <c r="I70" s="179">
        <v>20000</v>
      </c>
      <c r="J70" s="554">
        <v>40</v>
      </c>
    </row>
    <row r="71" spans="1:10" ht="27.75" customHeight="1" x14ac:dyDescent="0.25">
      <c r="A71" s="680"/>
      <c r="B71" s="681"/>
      <c r="C71" s="681" t="s">
        <v>0</v>
      </c>
      <c r="D71" s="684" t="s">
        <v>352</v>
      </c>
      <c r="E71" s="793"/>
      <c r="F71" s="793"/>
      <c r="G71" s="170">
        <v>50000</v>
      </c>
      <c r="H71" s="170">
        <v>50000</v>
      </c>
      <c r="I71" s="170">
        <v>20000</v>
      </c>
      <c r="J71" s="556">
        <v>40</v>
      </c>
    </row>
    <row r="72" spans="1:10" ht="27.75" customHeight="1" x14ac:dyDescent="0.25">
      <c r="A72" s="680"/>
      <c r="B72" s="681"/>
      <c r="C72" s="681"/>
      <c r="D72" s="206" t="s">
        <v>0</v>
      </c>
      <c r="E72" s="807" t="s">
        <v>524</v>
      </c>
      <c r="F72" s="688"/>
      <c r="G72" s="170">
        <v>50000</v>
      </c>
      <c r="H72" s="170">
        <v>50000</v>
      </c>
      <c r="I72" s="170">
        <v>20000</v>
      </c>
      <c r="J72" s="556">
        <v>40</v>
      </c>
    </row>
    <row r="73" spans="1:10" ht="18.75" customHeight="1" x14ac:dyDescent="0.25">
      <c r="A73" s="680"/>
      <c r="B73" s="798" t="s">
        <v>168</v>
      </c>
      <c r="C73" s="799"/>
      <c r="D73" s="799"/>
      <c r="E73" s="799"/>
      <c r="F73" s="800"/>
      <c r="G73" s="551">
        <v>3465853</v>
      </c>
      <c r="H73" s="551">
        <v>3504651</v>
      </c>
      <c r="I73" s="551">
        <v>976752</v>
      </c>
      <c r="J73" s="552">
        <v>27.87</v>
      </c>
    </row>
    <row r="74" spans="1:10" ht="18.75" customHeight="1" x14ac:dyDescent="0.25">
      <c r="A74" s="680"/>
      <c r="B74" s="681" t="s">
        <v>0</v>
      </c>
      <c r="C74" s="699" t="s">
        <v>169</v>
      </c>
      <c r="D74" s="700"/>
      <c r="E74" s="700"/>
      <c r="F74" s="700"/>
      <c r="G74" s="179">
        <v>3465853</v>
      </c>
      <c r="H74" s="179">
        <v>3504651</v>
      </c>
      <c r="I74" s="179">
        <v>976752</v>
      </c>
      <c r="J74" s="554">
        <v>27.87</v>
      </c>
    </row>
    <row r="75" spans="1:10" ht="29.25" customHeight="1" x14ac:dyDescent="0.25">
      <c r="A75" s="680"/>
      <c r="B75" s="681"/>
      <c r="C75" s="681" t="s">
        <v>0</v>
      </c>
      <c r="D75" s="684" t="s">
        <v>357</v>
      </c>
      <c r="E75" s="793"/>
      <c r="F75" s="793"/>
      <c r="G75" s="170">
        <v>380000</v>
      </c>
      <c r="H75" s="170">
        <v>510000</v>
      </c>
      <c r="I75" s="170">
        <v>3500</v>
      </c>
      <c r="J75" s="556">
        <v>0.69</v>
      </c>
    </row>
    <row r="76" spans="1:10" s="561" customFormat="1" ht="16.5" customHeight="1" x14ac:dyDescent="0.25">
      <c r="A76" s="680"/>
      <c r="B76" s="681"/>
      <c r="C76" s="681"/>
      <c r="D76" s="809" t="s">
        <v>0</v>
      </c>
      <c r="E76" s="794" t="s">
        <v>525</v>
      </c>
      <c r="F76" s="795"/>
      <c r="G76" s="558">
        <v>0</v>
      </c>
      <c r="H76" s="558">
        <v>50000</v>
      </c>
      <c r="I76" s="558">
        <v>0</v>
      </c>
      <c r="J76" s="560">
        <v>0</v>
      </c>
    </row>
    <row r="77" spans="1:10" s="561" customFormat="1" ht="16.5" customHeight="1" x14ac:dyDescent="0.25">
      <c r="A77" s="680"/>
      <c r="B77" s="681"/>
      <c r="C77" s="681"/>
      <c r="D77" s="809"/>
      <c r="E77" s="794" t="s">
        <v>526</v>
      </c>
      <c r="F77" s="795"/>
      <c r="G77" s="558">
        <v>380000</v>
      </c>
      <c r="H77" s="558">
        <v>460000</v>
      </c>
      <c r="I77" s="558">
        <v>3500</v>
      </c>
      <c r="J77" s="560">
        <v>0.76</v>
      </c>
    </row>
    <row r="78" spans="1:10" ht="27" customHeight="1" x14ac:dyDescent="0.25">
      <c r="A78" s="680"/>
      <c r="B78" s="681"/>
      <c r="C78" s="681"/>
      <c r="D78" s="684" t="s">
        <v>394</v>
      </c>
      <c r="E78" s="793"/>
      <c r="F78" s="793"/>
      <c r="G78" s="170">
        <v>3085853</v>
      </c>
      <c r="H78" s="170">
        <v>2994651</v>
      </c>
      <c r="I78" s="170">
        <v>973252</v>
      </c>
      <c r="J78" s="556">
        <v>32.5</v>
      </c>
    </row>
    <row r="79" spans="1:10" ht="31.5" customHeight="1" x14ac:dyDescent="0.25">
      <c r="A79" s="680"/>
      <c r="B79" s="681"/>
      <c r="C79" s="681"/>
      <c r="D79" s="681"/>
      <c r="E79" s="794" t="s">
        <v>527</v>
      </c>
      <c r="F79" s="795"/>
      <c r="G79" s="558">
        <v>3085853</v>
      </c>
      <c r="H79" s="558">
        <v>2894651</v>
      </c>
      <c r="I79" s="558">
        <v>973252</v>
      </c>
      <c r="J79" s="560">
        <v>33.619999999999997</v>
      </c>
    </row>
    <row r="80" spans="1:10" ht="31.5" customHeight="1" x14ac:dyDescent="0.25">
      <c r="A80" s="680"/>
      <c r="B80" s="681"/>
      <c r="C80" s="681"/>
      <c r="D80" s="681"/>
      <c r="E80" s="796" t="s">
        <v>528</v>
      </c>
      <c r="F80" s="797"/>
      <c r="G80" s="558">
        <v>0</v>
      </c>
      <c r="H80" s="558">
        <v>100000</v>
      </c>
      <c r="I80" s="558">
        <v>0</v>
      </c>
      <c r="J80" s="560">
        <v>0</v>
      </c>
    </row>
    <row r="81" spans="1:10" ht="18.75" customHeight="1" x14ac:dyDescent="0.25">
      <c r="A81" s="680"/>
      <c r="B81" s="798" t="s">
        <v>170</v>
      </c>
      <c r="C81" s="799"/>
      <c r="D81" s="799"/>
      <c r="E81" s="799"/>
      <c r="F81" s="800"/>
      <c r="G81" s="551">
        <v>37317688</v>
      </c>
      <c r="H81" s="551">
        <v>37392688</v>
      </c>
      <c r="I81" s="551">
        <v>7180855</v>
      </c>
      <c r="J81" s="552">
        <v>19.2</v>
      </c>
    </row>
    <row r="82" spans="1:10" ht="18" customHeight="1" x14ac:dyDescent="0.25">
      <c r="A82" s="680"/>
      <c r="B82" s="681" t="s">
        <v>0</v>
      </c>
      <c r="C82" s="699" t="s">
        <v>171</v>
      </c>
      <c r="D82" s="700"/>
      <c r="E82" s="700"/>
      <c r="F82" s="700"/>
      <c r="G82" s="179">
        <v>36957688</v>
      </c>
      <c r="H82" s="179">
        <v>36952788</v>
      </c>
      <c r="I82" s="179">
        <v>7180855</v>
      </c>
      <c r="J82" s="554">
        <v>19.43</v>
      </c>
    </row>
    <row r="83" spans="1:10" ht="30.75" customHeight="1" x14ac:dyDescent="0.25">
      <c r="A83" s="680"/>
      <c r="B83" s="681"/>
      <c r="C83" s="681" t="s">
        <v>0</v>
      </c>
      <c r="D83" s="684" t="s">
        <v>394</v>
      </c>
      <c r="E83" s="793"/>
      <c r="F83" s="793"/>
      <c r="G83" s="170">
        <v>36957688</v>
      </c>
      <c r="H83" s="170">
        <v>36952788</v>
      </c>
      <c r="I83" s="170">
        <v>7180855</v>
      </c>
      <c r="J83" s="556">
        <v>19.43</v>
      </c>
    </row>
    <row r="84" spans="1:10" ht="18.75" customHeight="1" x14ac:dyDescent="0.25">
      <c r="A84" s="680"/>
      <c r="B84" s="681"/>
      <c r="C84" s="681"/>
      <c r="D84" s="681" t="s">
        <v>0</v>
      </c>
      <c r="E84" s="794" t="s">
        <v>529</v>
      </c>
      <c r="F84" s="795"/>
      <c r="G84" s="558">
        <v>10000000</v>
      </c>
      <c r="H84" s="558">
        <v>9995100</v>
      </c>
      <c r="I84" s="558">
        <v>0</v>
      </c>
      <c r="J84" s="560">
        <v>0</v>
      </c>
    </row>
    <row r="85" spans="1:10" ht="19.5" customHeight="1" x14ac:dyDescent="0.25">
      <c r="A85" s="680"/>
      <c r="B85" s="681"/>
      <c r="C85" s="681"/>
      <c r="D85" s="681"/>
      <c r="E85" s="794" t="s">
        <v>530</v>
      </c>
      <c r="F85" s="795"/>
      <c r="G85" s="558">
        <v>1849557</v>
      </c>
      <c r="H85" s="558">
        <v>1849557</v>
      </c>
      <c r="I85" s="558">
        <v>1667724</v>
      </c>
      <c r="J85" s="560">
        <v>90.17</v>
      </c>
    </row>
    <row r="86" spans="1:10" ht="41.25" customHeight="1" x14ac:dyDescent="0.25">
      <c r="A86" s="680"/>
      <c r="B86" s="681"/>
      <c r="C86" s="681"/>
      <c r="D86" s="681"/>
      <c r="E86" s="794" t="s">
        <v>531</v>
      </c>
      <c r="F86" s="795"/>
      <c r="G86" s="558">
        <v>915631</v>
      </c>
      <c r="H86" s="558">
        <v>915631</v>
      </c>
      <c r="I86" s="558">
        <v>915631</v>
      </c>
      <c r="J86" s="560">
        <v>100</v>
      </c>
    </row>
    <row r="87" spans="1:10" ht="29.25" customHeight="1" x14ac:dyDescent="0.25">
      <c r="A87" s="680"/>
      <c r="B87" s="681"/>
      <c r="C87" s="681"/>
      <c r="D87" s="681"/>
      <c r="E87" s="794" t="s">
        <v>532</v>
      </c>
      <c r="F87" s="795"/>
      <c r="G87" s="558">
        <v>24192500</v>
      </c>
      <c r="H87" s="558">
        <v>24192500</v>
      </c>
      <c r="I87" s="558">
        <v>4597500</v>
      </c>
      <c r="J87" s="560">
        <v>19</v>
      </c>
    </row>
    <row r="88" spans="1:10" ht="18" customHeight="1" x14ac:dyDescent="0.25">
      <c r="A88" s="680"/>
      <c r="B88" s="681"/>
      <c r="C88" s="699" t="s">
        <v>395</v>
      </c>
      <c r="D88" s="700"/>
      <c r="E88" s="700"/>
      <c r="F88" s="700"/>
      <c r="G88" s="179">
        <v>150000</v>
      </c>
      <c r="H88" s="179">
        <v>150000</v>
      </c>
      <c r="I88" s="179">
        <v>0</v>
      </c>
      <c r="J88" s="554">
        <v>0</v>
      </c>
    </row>
    <row r="89" spans="1:10" ht="27" customHeight="1" x14ac:dyDescent="0.25">
      <c r="A89" s="680" t="s">
        <v>0</v>
      </c>
      <c r="B89" s="681"/>
      <c r="C89" s="681"/>
      <c r="D89" s="684" t="s">
        <v>394</v>
      </c>
      <c r="E89" s="793"/>
      <c r="F89" s="793"/>
      <c r="G89" s="170">
        <v>150000</v>
      </c>
      <c r="H89" s="170">
        <v>150000</v>
      </c>
      <c r="I89" s="170">
        <v>0</v>
      </c>
      <c r="J89" s="556">
        <v>0</v>
      </c>
    </row>
    <row r="90" spans="1:10" s="561" customFormat="1" ht="20.25" customHeight="1" x14ac:dyDescent="0.25">
      <c r="A90" s="680"/>
      <c r="B90" s="681"/>
      <c r="C90" s="681"/>
      <c r="D90" s="557" t="s">
        <v>0</v>
      </c>
      <c r="E90" s="794" t="s">
        <v>529</v>
      </c>
      <c r="F90" s="795"/>
      <c r="G90" s="558">
        <v>150000</v>
      </c>
      <c r="H90" s="558">
        <v>150000</v>
      </c>
      <c r="I90" s="558">
        <v>0</v>
      </c>
      <c r="J90" s="560">
        <v>0</v>
      </c>
    </row>
    <row r="91" spans="1:10" ht="15" customHeight="1" x14ac:dyDescent="0.25">
      <c r="A91" s="680" t="s">
        <v>0</v>
      </c>
      <c r="B91" s="681"/>
      <c r="C91" s="699" t="s">
        <v>396</v>
      </c>
      <c r="D91" s="700"/>
      <c r="E91" s="700"/>
      <c r="F91" s="700"/>
      <c r="G91" s="179">
        <v>210000</v>
      </c>
      <c r="H91" s="179">
        <v>210000</v>
      </c>
      <c r="I91" s="179">
        <v>0</v>
      </c>
      <c r="J91" s="554">
        <v>0</v>
      </c>
    </row>
    <row r="92" spans="1:10" ht="30" customHeight="1" x14ac:dyDescent="0.25">
      <c r="A92" s="680"/>
      <c r="B92" s="681"/>
      <c r="C92" s="681" t="s">
        <v>0</v>
      </c>
      <c r="D92" s="684" t="s">
        <v>394</v>
      </c>
      <c r="E92" s="793"/>
      <c r="F92" s="793"/>
      <c r="G92" s="170">
        <v>210000</v>
      </c>
      <c r="H92" s="170">
        <v>210000</v>
      </c>
      <c r="I92" s="170">
        <v>0</v>
      </c>
      <c r="J92" s="556">
        <v>0</v>
      </c>
    </row>
    <row r="93" spans="1:10" s="561" customFormat="1" ht="19.5" customHeight="1" x14ac:dyDescent="0.25">
      <c r="A93" s="680"/>
      <c r="B93" s="681"/>
      <c r="C93" s="681"/>
      <c r="D93" s="557" t="s">
        <v>0</v>
      </c>
      <c r="E93" s="794" t="s">
        <v>529</v>
      </c>
      <c r="F93" s="795"/>
      <c r="G93" s="558">
        <v>210000</v>
      </c>
      <c r="H93" s="558">
        <v>210000</v>
      </c>
      <c r="I93" s="558">
        <v>0</v>
      </c>
      <c r="J93" s="560">
        <v>0</v>
      </c>
    </row>
    <row r="94" spans="1:10" ht="17.25" customHeight="1" x14ac:dyDescent="0.25">
      <c r="A94" s="680"/>
      <c r="B94" s="681"/>
      <c r="C94" s="699" t="s">
        <v>173</v>
      </c>
      <c r="D94" s="700"/>
      <c r="E94" s="700"/>
      <c r="F94" s="700"/>
      <c r="G94" s="179">
        <v>0</v>
      </c>
      <c r="H94" s="179">
        <v>75000</v>
      </c>
      <c r="I94" s="179">
        <v>0</v>
      </c>
      <c r="J94" s="554">
        <v>0</v>
      </c>
    </row>
    <row r="95" spans="1:10" ht="26.25" customHeight="1" x14ac:dyDescent="0.25">
      <c r="A95" s="680"/>
      <c r="B95" s="681"/>
      <c r="C95" s="681" t="s">
        <v>0</v>
      </c>
      <c r="D95" s="684" t="s">
        <v>394</v>
      </c>
      <c r="E95" s="793"/>
      <c r="F95" s="793"/>
      <c r="G95" s="170">
        <v>0</v>
      </c>
      <c r="H95" s="170">
        <v>75000</v>
      </c>
      <c r="I95" s="170">
        <v>0</v>
      </c>
      <c r="J95" s="556">
        <v>0</v>
      </c>
    </row>
    <row r="96" spans="1:10" s="561" customFormat="1" ht="19.5" customHeight="1" x14ac:dyDescent="0.25">
      <c r="A96" s="680"/>
      <c r="B96" s="681"/>
      <c r="C96" s="681"/>
      <c r="D96" s="557" t="s">
        <v>0</v>
      </c>
      <c r="E96" s="794" t="s">
        <v>529</v>
      </c>
      <c r="F96" s="795"/>
      <c r="G96" s="558">
        <v>0</v>
      </c>
      <c r="H96" s="558">
        <v>75000</v>
      </c>
      <c r="I96" s="558">
        <v>0</v>
      </c>
      <c r="J96" s="560">
        <v>0</v>
      </c>
    </row>
    <row r="97" spans="1:10" ht="16.5" customHeight="1" x14ac:dyDescent="0.25">
      <c r="A97" s="680"/>
      <c r="B97" s="681"/>
      <c r="C97" s="699" t="s">
        <v>401</v>
      </c>
      <c r="D97" s="700"/>
      <c r="E97" s="700"/>
      <c r="F97" s="700"/>
      <c r="G97" s="179">
        <v>0</v>
      </c>
      <c r="H97" s="179">
        <v>4900</v>
      </c>
      <c r="I97" s="179">
        <v>0</v>
      </c>
      <c r="J97" s="554">
        <v>0</v>
      </c>
    </row>
    <row r="98" spans="1:10" ht="29.25" customHeight="1" x14ac:dyDescent="0.25">
      <c r="A98" s="680"/>
      <c r="B98" s="681"/>
      <c r="C98" s="681" t="s">
        <v>0</v>
      </c>
      <c r="D98" s="684" t="s">
        <v>394</v>
      </c>
      <c r="E98" s="793"/>
      <c r="F98" s="793"/>
      <c r="G98" s="170">
        <v>0</v>
      </c>
      <c r="H98" s="170">
        <v>4900</v>
      </c>
      <c r="I98" s="170">
        <v>0</v>
      </c>
      <c r="J98" s="556">
        <v>0</v>
      </c>
    </row>
    <row r="99" spans="1:10" s="561" customFormat="1" ht="19.5" customHeight="1" x14ac:dyDescent="0.25">
      <c r="A99" s="680"/>
      <c r="B99" s="681"/>
      <c r="C99" s="681"/>
      <c r="D99" s="557" t="s">
        <v>0</v>
      </c>
      <c r="E99" s="796" t="s">
        <v>529</v>
      </c>
      <c r="F99" s="797"/>
      <c r="G99" s="558">
        <v>0</v>
      </c>
      <c r="H99" s="558">
        <v>4900</v>
      </c>
      <c r="I99" s="558">
        <v>0</v>
      </c>
      <c r="J99" s="560">
        <v>0</v>
      </c>
    </row>
    <row r="100" spans="1:10" ht="20.25" customHeight="1" x14ac:dyDescent="0.25">
      <c r="A100" s="173" t="s">
        <v>0</v>
      </c>
      <c r="B100" s="798" t="s">
        <v>196</v>
      </c>
      <c r="C100" s="799"/>
      <c r="D100" s="799"/>
      <c r="E100" s="799"/>
      <c r="F100" s="800"/>
      <c r="G100" s="551">
        <v>30388920</v>
      </c>
      <c r="H100" s="551">
        <v>30396691</v>
      </c>
      <c r="I100" s="551">
        <v>2417791</v>
      </c>
      <c r="J100" s="552">
        <v>7.95</v>
      </c>
    </row>
    <row r="101" spans="1:10" ht="18" customHeight="1" x14ac:dyDescent="0.25">
      <c r="A101" s="173"/>
      <c r="B101" s="221" t="s">
        <v>0</v>
      </c>
      <c r="C101" s="699" t="s">
        <v>198</v>
      </c>
      <c r="D101" s="700"/>
      <c r="E101" s="700"/>
      <c r="F101" s="700"/>
      <c r="G101" s="179">
        <v>18328293</v>
      </c>
      <c r="H101" s="179">
        <v>17125763</v>
      </c>
      <c r="I101" s="179">
        <v>845284</v>
      </c>
      <c r="J101" s="554">
        <v>4.9400000000000004</v>
      </c>
    </row>
    <row r="102" spans="1:10" ht="29.25" customHeight="1" x14ac:dyDescent="0.25">
      <c r="A102" s="173"/>
      <c r="B102" s="94"/>
      <c r="C102" s="681" t="s">
        <v>0</v>
      </c>
      <c r="D102" s="684" t="s">
        <v>352</v>
      </c>
      <c r="E102" s="793"/>
      <c r="F102" s="793"/>
      <c r="G102" s="170">
        <v>500000</v>
      </c>
      <c r="H102" s="170">
        <v>500000</v>
      </c>
      <c r="I102" s="170">
        <v>250000</v>
      </c>
      <c r="J102" s="556">
        <v>50</v>
      </c>
    </row>
    <row r="103" spans="1:10" s="561" customFormat="1" ht="21" customHeight="1" x14ac:dyDescent="0.25">
      <c r="A103" s="173"/>
      <c r="B103" s="94"/>
      <c r="C103" s="681"/>
      <c r="D103" s="557" t="s">
        <v>0</v>
      </c>
      <c r="E103" s="794" t="s">
        <v>533</v>
      </c>
      <c r="F103" s="795"/>
      <c r="G103" s="558">
        <v>500000</v>
      </c>
      <c r="H103" s="558">
        <v>500000</v>
      </c>
      <c r="I103" s="558">
        <v>250000</v>
      </c>
      <c r="J103" s="560">
        <v>50</v>
      </c>
    </row>
    <row r="104" spans="1:10" ht="12.95" customHeight="1" x14ac:dyDescent="0.25">
      <c r="A104" s="173"/>
      <c r="B104" s="94"/>
      <c r="C104" s="681"/>
      <c r="D104" s="684" t="s">
        <v>357</v>
      </c>
      <c r="E104" s="793"/>
      <c r="F104" s="793"/>
      <c r="G104" s="170">
        <v>1500000</v>
      </c>
      <c r="H104" s="170">
        <v>237214</v>
      </c>
      <c r="I104" s="170">
        <v>210969</v>
      </c>
      <c r="J104" s="556">
        <v>88.94</v>
      </c>
    </row>
    <row r="105" spans="1:10" ht="30.75" customHeight="1" x14ac:dyDescent="0.25">
      <c r="A105" s="173"/>
      <c r="B105" s="94"/>
      <c r="C105" s="681"/>
      <c r="D105" s="681" t="s">
        <v>0</v>
      </c>
      <c r="E105" s="794" t="s">
        <v>534</v>
      </c>
      <c r="F105" s="795"/>
      <c r="G105" s="558">
        <v>1500000</v>
      </c>
      <c r="H105" s="558">
        <v>0</v>
      </c>
      <c r="I105" s="558">
        <v>0</v>
      </c>
      <c r="J105" s="560">
        <v>0</v>
      </c>
    </row>
    <row r="106" spans="1:10" ht="18.75" customHeight="1" x14ac:dyDescent="0.25">
      <c r="A106" s="173"/>
      <c r="B106" s="94"/>
      <c r="C106" s="681"/>
      <c r="D106" s="681"/>
      <c r="E106" s="794" t="s">
        <v>535</v>
      </c>
      <c r="F106" s="795"/>
      <c r="G106" s="558">
        <v>0</v>
      </c>
      <c r="H106" s="558">
        <v>237214</v>
      </c>
      <c r="I106" s="558">
        <v>210969</v>
      </c>
      <c r="J106" s="560">
        <v>88.94</v>
      </c>
    </row>
    <row r="107" spans="1:10" ht="26.25" customHeight="1" x14ac:dyDescent="0.25">
      <c r="A107" s="173"/>
      <c r="B107" s="94"/>
      <c r="C107" s="681"/>
      <c r="D107" s="684" t="s">
        <v>394</v>
      </c>
      <c r="E107" s="793"/>
      <c r="F107" s="793"/>
      <c r="G107" s="170">
        <v>16328293</v>
      </c>
      <c r="H107" s="170">
        <v>16388549</v>
      </c>
      <c r="I107" s="170">
        <v>384316</v>
      </c>
      <c r="J107" s="556">
        <v>2.35</v>
      </c>
    </row>
    <row r="108" spans="1:10" s="561" customFormat="1" ht="16.5" customHeight="1" x14ac:dyDescent="0.25">
      <c r="A108" s="173"/>
      <c r="B108" s="94"/>
      <c r="C108" s="681"/>
      <c r="D108" s="681"/>
      <c r="E108" s="794" t="s">
        <v>536</v>
      </c>
      <c r="F108" s="795"/>
      <c r="G108" s="558">
        <v>14268293</v>
      </c>
      <c r="H108" s="558">
        <v>14268293</v>
      </c>
      <c r="I108" s="558">
        <v>326998</v>
      </c>
      <c r="J108" s="560">
        <v>2.29</v>
      </c>
    </row>
    <row r="109" spans="1:10" s="561" customFormat="1" ht="16.5" customHeight="1" x14ac:dyDescent="0.25">
      <c r="A109" s="173"/>
      <c r="B109" s="94"/>
      <c r="C109" s="681"/>
      <c r="D109" s="681"/>
      <c r="E109" s="794" t="s">
        <v>537</v>
      </c>
      <c r="F109" s="795"/>
      <c r="G109" s="558">
        <v>2060000</v>
      </c>
      <c r="H109" s="558">
        <v>2120256</v>
      </c>
      <c r="I109" s="558">
        <v>57317</v>
      </c>
      <c r="J109" s="560">
        <v>2.7</v>
      </c>
    </row>
    <row r="110" spans="1:10" ht="19.5" customHeight="1" x14ac:dyDescent="0.25">
      <c r="A110" s="173"/>
      <c r="B110" s="94"/>
      <c r="C110" s="699" t="s">
        <v>428</v>
      </c>
      <c r="D110" s="700"/>
      <c r="E110" s="700"/>
      <c r="F110" s="700"/>
      <c r="G110" s="179">
        <v>300000</v>
      </c>
      <c r="H110" s="179">
        <v>300000</v>
      </c>
      <c r="I110" s="179">
        <v>150000</v>
      </c>
      <c r="J110" s="554">
        <v>50</v>
      </c>
    </row>
    <row r="111" spans="1:10" ht="29.25" customHeight="1" x14ac:dyDescent="0.25">
      <c r="A111" s="173"/>
      <c r="B111" s="94"/>
      <c r="C111" s="681" t="s">
        <v>0</v>
      </c>
      <c r="D111" s="684" t="s">
        <v>352</v>
      </c>
      <c r="E111" s="793"/>
      <c r="F111" s="793"/>
      <c r="G111" s="170">
        <v>300000</v>
      </c>
      <c r="H111" s="170">
        <v>300000</v>
      </c>
      <c r="I111" s="170">
        <v>150000</v>
      </c>
      <c r="J111" s="556">
        <v>50</v>
      </c>
    </row>
    <row r="112" spans="1:10" s="561" customFormat="1" ht="18" customHeight="1" x14ac:dyDescent="0.25">
      <c r="A112" s="213"/>
      <c r="B112" s="218"/>
      <c r="C112" s="683"/>
      <c r="D112" s="563" t="s">
        <v>0</v>
      </c>
      <c r="E112" s="791" t="s">
        <v>538</v>
      </c>
      <c r="F112" s="792"/>
      <c r="G112" s="565">
        <v>300000</v>
      </c>
      <c r="H112" s="565">
        <v>300000</v>
      </c>
      <c r="I112" s="565">
        <v>150000</v>
      </c>
      <c r="J112" s="566">
        <v>50</v>
      </c>
    </row>
    <row r="113" spans="1:10" ht="18" customHeight="1" x14ac:dyDescent="0.25">
      <c r="A113" s="173"/>
      <c r="B113" s="94"/>
      <c r="C113" s="806" t="s">
        <v>200</v>
      </c>
      <c r="D113" s="819"/>
      <c r="E113" s="819"/>
      <c r="F113" s="819"/>
      <c r="G113" s="567">
        <v>3711530</v>
      </c>
      <c r="H113" s="567">
        <v>4332166</v>
      </c>
      <c r="I113" s="567">
        <v>0</v>
      </c>
      <c r="J113" s="568">
        <v>0</v>
      </c>
    </row>
    <row r="114" spans="1:10" ht="12.95" customHeight="1" x14ac:dyDescent="0.25">
      <c r="A114" s="680" t="s">
        <v>0</v>
      </c>
      <c r="B114" s="681"/>
      <c r="C114" s="681"/>
      <c r="D114" s="684" t="s">
        <v>357</v>
      </c>
      <c r="E114" s="793"/>
      <c r="F114" s="793"/>
      <c r="G114" s="170">
        <v>50000</v>
      </c>
      <c r="H114" s="170">
        <v>451636</v>
      </c>
      <c r="I114" s="170">
        <v>0</v>
      </c>
      <c r="J114" s="556">
        <v>0</v>
      </c>
    </row>
    <row r="115" spans="1:10" ht="30" customHeight="1" x14ac:dyDescent="0.25">
      <c r="A115" s="680"/>
      <c r="B115" s="681"/>
      <c r="C115" s="681"/>
      <c r="D115" s="681"/>
      <c r="E115" s="794" t="s">
        <v>539</v>
      </c>
      <c r="F115" s="795"/>
      <c r="G115" s="558">
        <v>50000</v>
      </c>
      <c r="H115" s="558">
        <v>50000</v>
      </c>
      <c r="I115" s="558">
        <v>0</v>
      </c>
      <c r="J115" s="560">
        <v>0</v>
      </c>
    </row>
    <row r="116" spans="1:10" ht="17.25" customHeight="1" x14ac:dyDescent="0.25">
      <c r="A116" s="680"/>
      <c r="B116" s="681"/>
      <c r="C116" s="681"/>
      <c r="D116" s="681"/>
      <c r="E116" s="794" t="s">
        <v>540</v>
      </c>
      <c r="F116" s="795"/>
      <c r="G116" s="558">
        <v>0</v>
      </c>
      <c r="H116" s="558">
        <v>37850</v>
      </c>
      <c r="I116" s="558">
        <v>0</v>
      </c>
      <c r="J116" s="560">
        <v>0</v>
      </c>
    </row>
    <row r="117" spans="1:10" ht="17.25" customHeight="1" x14ac:dyDescent="0.25">
      <c r="A117" s="680"/>
      <c r="B117" s="681"/>
      <c r="C117" s="681"/>
      <c r="D117" s="681"/>
      <c r="E117" s="794" t="s">
        <v>541</v>
      </c>
      <c r="F117" s="795"/>
      <c r="G117" s="558">
        <v>0</v>
      </c>
      <c r="H117" s="558">
        <v>363786</v>
      </c>
      <c r="I117" s="558">
        <v>0</v>
      </c>
      <c r="J117" s="560">
        <v>0</v>
      </c>
    </row>
    <row r="118" spans="1:10" ht="25.5" customHeight="1" x14ac:dyDescent="0.25">
      <c r="A118" s="680"/>
      <c r="B118" s="681"/>
      <c r="C118" s="681"/>
      <c r="D118" s="684" t="s">
        <v>394</v>
      </c>
      <c r="E118" s="793"/>
      <c r="F118" s="793"/>
      <c r="G118" s="170">
        <v>3661530</v>
      </c>
      <c r="H118" s="170">
        <v>3880530</v>
      </c>
      <c r="I118" s="170">
        <v>0</v>
      </c>
      <c r="J118" s="556">
        <v>0</v>
      </c>
    </row>
    <row r="119" spans="1:10" ht="27" customHeight="1" x14ac:dyDescent="0.25">
      <c r="A119" s="680"/>
      <c r="B119" s="681"/>
      <c r="C119" s="681"/>
      <c r="D119" s="681" t="s">
        <v>0</v>
      </c>
      <c r="E119" s="794" t="s">
        <v>539</v>
      </c>
      <c r="F119" s="795"/>
      <c r="G119" s="558">
        <v>150000</v>
      </c>
      <c r="H119" s="558">
        <v>350000</v>
      </c>
      <c r="I119" s="558">
        <v>0</v>
      </c>
      <c r="J119" s="560">
        <v>0</v>
      </c>
    </row>
    <row r="120" spans="1:10" ht="13.5" customHeight="1" x14ac:dyDescent="0.25">
      <c r="A120" s="680"/>
      <c r="B120" s="681"/>
      <c r="C120" s="681"/>
      <c r="D120" s="681"/>
      <c r="E120" s="794" t="s">
        <v>542</v>
      </c>
      <c r="F120" s="795"/>
      <c r="G120" s="558">
        <v>3511530</v>
      </c>
      <c r="H120" s="558">
        <v>3511530</v>
      </c>
      <c r="I120" s="558">
        <v>0</v>
      </c>
      <c r="J120" s="560">
        <v>0</v>
      </c>
    </row>
    <row r="121" spans="1:10" ht="13.5" customHeight="1" x14ac:dyDescent="0.25">
      <c r="A121" s="680"/>
      <c r="B121" s="681"/>
      <c r="C121" s="681"/>
      <c r="D121" s="681"/>
      <c r="E121" s="794" t="s">
        <v>543</v>
      </c>
      <c r="F121" s="795"/>
      <c r="G121" s="558">
        <v>0</v>
      </c>
      <c r="H121" s="558">
        <v>19000</v>
      </c>
      <c r="I121" s="558">
        <v>0</v>
      </c>
      <c r="J121" s="560">
        <v>0</v>
      </c>
    </row>
    <row r="122" spans="1:10" ht="17.25" customHeight="1" x14ac:dyDescent="0.25">
      <c r="A122" s="173" t="s">
        <v>0</v>
      </c>
      <c r="B122" s="94"/>
      <c r="C122" s="699" t="s">
        <v>201</v>
      </c>
      <c r="D122" s="700"/>
      <c r="E122" s="700"/>
      <c r="F122" s="700"/>
      <c r="G122" s="179">
        <v>250000</v>
      </c>
      <c r="H122" s="179">
        <v>250000</v>
      </c>
      <c r="I122" s="179">
        <v>25448</v>
      </c>
      <c r="J122" s="554">
        <v>10.18</v>
      </c>
    </row>
    <row r="123" spans="1:10" ht="27" customHeight="1" x14ac:dyDescent="0.25">
      <c r="A123" s="173"/>
      <c r="B123" s="94"/>
      <c r="C123" s="681" t="s">
        <v>0</v>
      </c>
      <c r="D123" s="684" t="s">
        <v>357</v>
      </c>
      <c r="E123" s="793"/>
      <c r="F123" s="793"/>
      <c r="G123" s="170">
        <v>250000</v>
      </c>
      <c r="H123" s="170">
        <v>250000</v>
      </c>
      <c r="I123" s="170">
        <v>25448</v>
      </c>
      <c r="J123" s="556">
        <v>10.18</v>
      </c>
    </row>
    <row r="124" spans="1:10" ht="27.75" customHeight="1" x14ac:dyDescent="0.25">
      <c r="A124" s="173"/>
      <c r="B124" s="94"/>
      <c r="C124" s="681"/>
      <c r="D124" s="681" t="s">
        <v>0</v>
      </c>
      <c r="E124" s="794" t="s">
        <v>544</v>
      </c>
      <c r="F124" s="795"/>
      <c r="G124" s="558">
        <v>250000</v>
      </c>
      <c r="H124" s="558">
        <v>0</v>
      </c>
      <c r="I124" s="558">
        <v>0</v>
      </c>
      <c r="J124" s="560">
        <v>0</v>
      </c>
    </row>
    <row r="125" spans="1:10" ht="18.75" customHeight="1" x14ac:dyDescent="0.25">
      <c r="A125" s="173"/>
      <c r="B125" s="94"/>
      <c r="C125" s="681"/>
      <c r="D125" s="681"/>
      <c r="E125" s="794" t="s">
        <v>545</v>
      </c>
      <c r="F125" s="795"/>
      <c r="G125" s="558">
        <v>0</v>
      </c>
      <c r="H125" s="558">
        <v>250000</v>
      </c>
      <c r="I125" s="558">
        <v>25448</v>
      </c>
      <c r="J125" s="560">
        <v>10.18</v>
      </c>
    </row>
    <row r="126" spans="1:10" ht="15.75" customHeight="1" x14ac:dyDescent="0.25">
      <c r="A126" s="173"/>
      <c r="B126" s="94"/>
      <c r="C126" s="699" t="s">
        <v>202</v>
      </c>
      <c r="D126" s="700"/>
      <c r="E126" s="700"/>
      <c r="F126" s="700"/>
      <c r="G126" s="179">
        <v>7538187</v>
      </c>
      <c r="H126" s="179">
        <v>8170762</v>
      </c>
      <c r="I126" s="179">
        <v>1397059</v>
      </c>
      <c r="J126" s="554">
        <v>17.100000000000001</v>
      </c>
    </row>
    <row r="127" spans="1:10" ht="27" customHeight="1" x14ac:dyDescent="0.25">
      <c r="A127" s="173"/>
      <c r="B127" s="94"/>
      <c r="C127" s="221" t="s">
        <v>0</v>
      </c>
      <c r="D127" s="684" t="s">
        <v>357</v>
      </c>
      <c r="E127" s="793"/>
      <c r="F127" s="793"/>
      <c r="G127" s="170">
        <v>700000</v>
      </c>
      <c r="H127" s="170">
        <v>905000</v>
      </c>
      <c r="I127" s="170">
        <v>180499</v>
      </c>
      <c r="J127" s="556">
        <v>19.940000000000001</v>
      </c>
    </row>
    <row r="128" spans="1:10" ht="26.25" customHeight="1" x14ac:dyDescent="0.25">
      <c r="A128" s="173" t="s">
        <v>0</v>
      </c>
      <c r="B128" s="94"/>
      <c r="C128" s="94"/>
      <c r="D128" s="214"/>
      <c r="E128" s="794" t="s">
        <v>546</v>
      </c>
      <c r="F128" s="795"/>
      <c r="G128" s="558">
        <v>0</v>
      </c>
      <c r="H128" s="558">
        <v>205000</v>
      </c>
      <c r="I128" s="558">
        <v>180499</v>
      </c>
      <c r="J128" s="560">
        <v>88.05</v>
      </c>
    </row>
    <row r="129" spans="1:10" ht="27.75" customHeight="1" x14ac:dyDescent="0.25">
      <c r="A129" s="173"/>
      <c r="B129" s="94"/>
      <c r="C129" s="94"/>
      <c r="D129" s="214"/>
      <c r="E129" s="791" t="s">
        <v>547</v>
      </c>
      <c r="F129" s="792"/>
      <c r="G129" s="565">
        <v>200000</v>
      </c>
      <c r="H129" s="565">
        <v>0</v>
      </c>
      <c r="I129" s="565">
        <v>0</v>
      </c>
      <c r="J129" s="566">
        <v>0</v>
      </c>
    </row>
    <row r="130" spans="1:10" ht="26.25" customHeight="1" x14ac:dyDescent="0.25">
      <c r="A130" s="173"/>
      <c r="B130" s="94"/>
      <c r="C130" s="94"/>
      <c r="D130" s="214"/>
      <c r="E130" s="817" t="s">
        <v>548</v>
      </c>
      <c r="F130" s="818"/>
      <c r="G130" s="569">
        <v>500000</v>
      </c>
      <c r="H130" s="569">
        <v>0</v>
      </c>
      <c r="I130" s="569">
        <v>0</v>
      </c>
      <c r="J130" s="570">
        <v>0</v>
      </c>
    </row>
    <row r="131" spans="1:10" ht="18" customHeight="1" x14ac:dyDescent="0.25">
      <c r="A131" s="173"/>
      <c r="B131" s="94"/>
      <c r="C131" s="94"/>
      <c r="D131" s="217"/>
      <c r="E131" s="794" t="s">
        <v>549</v>
      </c>
      <c r="F131" s="795"/>
      <c r="G131" s="558">
        <v>0</v>
      </c>
      <c r="H131" s="558">
        <v>700000</v>
      </c>
      <c r="I131" s="558">
        <v>0</v>
      </c>
      <c r="J131" s="560">
        <v>0</v>
      </c>
    </row>
    <row r="132" spans="1:10" ht="27" customHeight="1" x14ac:dyDescent="0.25">
      <c r="A132" s="173"/>
      <c r="B132" s="94"/>
      <c r="C132" s="94"/>
      <c r="D132" s="684" t="s">
        <v>394</v>
      </c>
      <c r="E132" s="793"/>
      <c r="F132" s="793"/>
      <c r="G132" s="170">
        <v>6838187</v>
      </c>
      <c r="H132" s="170">
        <v>7265762</v>
      </c>
      <c r="I132" s="170">
        <v>1216560</v>
      </c>
      <c r="J132" s="556">
        <v>16.739999999999998</v>
      </c>
    </row>
    <row r="133" spans="1:10" ht="16.5" customHeight="1" x14ac:dyDescent="0.25">
      <c r="A133" s="173"/>
      <c r="B133" s="94"/>
      <c r="C133" s="94"/>
      <c r="D133" s="681" t="s">
        <v>0</v>
      </c>
      <c r="E133" s="794" t="s">
        <v>550</v>
      </c>
      <c r="F133" s="795"/>
      <c r="G133" s="558">
        <v>2280000</v>
      </c>
      <c r="H133" s="558">
        <v>2280000</v>
      </c>
      <c r="I133" s="558">
        <v>0</v>
      </c>
      <c r="J133" s="560">
        <v>0</v>
      </c>
    </row>
    <row r="134" spans="1:10" ht="12.95" customHeight="1" x14ac:dyDescent="0.25">
      <c r="A134" s="173"/>
      <c r="B134" s="94"/>
      <c r="C134" s="94"/>
      <c r="D134" s="681"/>
      <c r="E134" s="794" t="s">
        <v>551</v>
      </c>
      <c r="F134" s="795"/>
      <c r="G134" s="558">
        <v>4558187</v>
      </c>
      <c r="H134" s="558">
        <v>4735762</v>
      </c>
      <c r="I134" s="558">
        <v>966560</v>
      </c>
      <c r="J134" s="560">
        <v>20.41</v>
      </c>
    </row>
    <row r="135" spans="1:10" ht="12.95" customHeight="1" x14ac:dyDescent="0.25">
      <c r="A135" s="173"/>
      <c r="B135" s="94"/>
      <c r="C135" s="216"/>
      <c r="D135" s="681"/>
      <c r="E135" s="794" t="s">
        <v>552</v>
      </c>
      <c r="F135" s="795"/>
      <c r="G135" s="558">
        <v>0</v>
      </c>
      <c r="H135" s="558">
        <v>250000</v>
      </c>
      <c r="I135" s="558">
        <v>250000</v>
      </c>
      <c r="J135" s="560">
        <v>100</v>
      </c>
    </row>
    <row r="136" spans="1:10" ht="15.75" customHeight="1" x14ac:dyDescent="0.25">
      <c r="A136" s="173"/>
      <c r="B136" s="94"/>
      <c r="C136" s="699" t="s">
        <v>430</v>
      </c>
      <c r="D136" s="700"/>
      <c r="E136" s="700"/>
      <c r="F136" s="700"/>
      <c r="G136" s="179">
        <v>260910</v>
      </c>
      <c r="H136" s="179">
        <v>218000</v>
      </c>
      <c r="I136" s="179">
        <v>0</v>
      </c>
      <c r="J136" s="554">
        <v>0</v>
      </c>
    </row>
    <row r="137" spans="1:10" ht="38.25" customHeight="1" x14ac:dyDescent="0.25">
      <c r="A137" s="680" t="s">
        <v>0</v>
      </c>
      <c r="B137" s="681"/>
      <c r="C137" s="681"/>
      <c r="D137" s="684" t="s">
        <v>432</v>
      </c>
      <c r="E137" s="793"/>
      <c r="F137" s="793"/>
      <c r="G137" s="170">
        <v>260910</v>
      </c>
      <c r="H137" s="170">
        <v>218000</v>
      </c>
      <c r="I137" s="170">
        <v>0</v>
      </c>
      <c r="J137" s="556">
        <v>0</v>
      </c>
    </row>
    <row r="138" spans="1:10" s="561" customFormat="1" ht="12.95" customHeight="1" x14ac:dyDescent="0.25">
      <c r="A138" s="680"/>
      <c r="B138" s="681"/>
      <c r="C138" s="681"/>
      <c r="D138" s="557" t="s">
        <v>0</v>
      </c>
      <c r="E138" s="796" t="s">
        <v>553</v>
      </c>
      <c r="F138" s="797"/>
      <c r="G138" s="558">
        <v>260910</v>
      </c>
      <c r="H138" s="558">
        <v>218000</v>
      </c>
      <c r="I138" s="558">
        <v>0</v>
      </c>
      <c r="J138" s="560">
        <v>0</v>
      </c>
    </row>
    <row r="139" spans="1:10" ht="18.75" customHeight="1" x14ac:dyDescent="0.25">
      <c r="A139" s="680" t="s">
        <v>0</v>
      </c>
      <c r="B139" s="798" t="s">
        <v>205</v>
      </c>
      <c r="C139" s="799"/>
      <c r="D139" s="799"/>
      <c r="E139" s="799"/>
      <c r="F139" s="800"/>
      <c r="G139" s="551">
        <v>25000</v>
      </c>
      <c r="H139" s="551">
        <v>35000</v>
      </c>
      <c r="I139" s="551">
        <v>0</v>
      </c>
      <c r="J139" s="552">
        <v>0</v>
      </c>
    </row>
    <row r="140" spans="1:10" ht="15.75" customHeight="1" x14ac:dyDescent="0.25">
      <c r="A140" s="680"/>
      <c r="B140" s="681"/>
      <c r="C140" s="699" t="s">
        <v>207</v>
      </c>
      <c r="D140" s="700"/>
      <c r="E140" s="700"/>
      <c r="F140" s="700"/>
      <c r="G140" s="179">
        <v>25000</v>
      </c>
      <c r="H140" s="179">
        <v>35000</v>
      </c>
      <c r="I140" s="179">
        <v>0</v>
      </c>
      <c r="J140" s="554">
        <v>0</v>
      </c>
    </row>
    <row r="141" spans="1:10" ht="27" customHeight="1" x14ac:dyDescent="0.25">
      <c r="A141" s="680"/>
      <c r="B141" s="681"/>
      <c r="C141" s="681" t="s">
        <v>0</v>
      </c>
      <c r="D141" s="684" t="s">
        <v>352</v>
      </c>
      <c r="E141" s="793"/>
      <c r="F141" s="793"/>
      <c r="G141" s="170">
        <v>25000</v>
      </c>
      <c r="H141" s="170">
        <v>35000</v>
      </c>
      <c r="I141" s="170">
        <v>0</v>
      </c>
      <c r="J141" s="556">
        <v>0</v>
      </c>
    </row>
    <row r="142" spans="1:10" s="561" customFormat="1" ht="15.75" customHeight="1" x14ac:dyDescent="0.25">
      <c r="A142" s="680"/>
      <c r="B142" s="681"/>
      <c r="C142" s="681"/>
      <c r="D142" s="557" t="s">
        <v>0</v>
      </c>
      <c r="E142" s="791" t="s">
        <v>554</v>
      </c>
      <c r="F142" s="792"/>
      <c r="G142" s="565">
        <v>25000</v>
      </c>
      <c r="H142" s="565">
        <v>35000</v>
      </c>
      <c r="I142" s="565">
        <v>0</v>
      </c>
      <c r="J142" s="566">
        <v>0</v>
      </c>
    </row>
    <row r="143" spans="1:10" s="561" customFormat="1" ht="24" customHeight="1" thickBot="1" x14ac:dyDescent="0.3">
      <c r="A143" s="812" t="s">
        <v>555</v>
      </c>
      <c r="B143" s="813"/>
      <c r="C143" s="813"/>
      <c r="D143" s="813"/>
      <c r="E143" s="813"/>
      <c r="F143" s="814"/>
      <c r="G143" s="543">
        <f>G145+G150</f>
        <v>117097577</v>
      </c>
      <c r="H143" s="543">
        <f>H145+H150</f>
        <v>118390590</v>
      </c>
      <c r="I143" s="543">
        <f>I145+I150</f>
        <v>66055049</v>
      </c>
      <c r="J143" s="544">
        <f>I143/H143%</f>
        <v>55.794171648270364</v>
      </c>
    </row>
    <row r="144" spans="1:10" s="561" customFormat="1" ht="15.75" customHeight="1" thickTop="1" x14ac:dyDescent="0.25">
      <c r="A144" s="815" t="s">
        <v>212</v>
      </c>
      <c r="B144" s="816"/>
      <c r="C144" s="816"/>
      <c r="D144" s="816"/>
      <c r="E144" s="816"/>
      <c r="F144" s="545"/>
      <c r="G144" s="546"/>
      <c r="H144" s="547"/>
      <c r="I144" s="547"/>
      <c r="J144" s="548"/>
    </row>
    <row r="145" spans="1:10" ht="21.75" customHeight="1" thickBot="1" x14ac:dyDescent="0.3">
      <c r="A145" s="810" t="s">
        <v>556</v>
      </c>
      <c r="B145" s="811"/>
      <c r="C145" s="811"/>
      <c r="D145" s="811"/>
      <c r="E145" s="811"/>
      <c r="F145" s="811"/>
      <c r="G145" s="549">
        <v>77000000</v>
      </c>
      <c r="H145" s="549">
        <v>77920000</v>
      </c>
      <c r="I145" s="549">
        <v>38795396</v>
      </c>
      <c r="J145" s="550">
        <v>49.79</v>
      </c>
    </row>
    <row r="146" spans="1:10" ht="18.75" customHeight="1" x14ac:dyDescent="0.25">
      <c r="A146" s="680" t="s">
        <v>0</v>
      </c>
      <c r="B146" s="802" t="s">
        <v>96</v>
      </c>
      <c r="C146" s="803"/>
      <c r="D146" s="803"/>
      <c r="E146" s="803"/>
      <c r="F146" s="803"/>
      <c r="G146" s="551">
        <v>77000000</v>
      </c>
      <c r="H146" s="551">
        <v>77920000</v>
      </c>
      <c r="I146" s="551">
        <v>38795396</v>
      </c>
      <c r="J146" s="552">
        <v>49.79</v>
      </c>
    </row>
    <row r="147" spans="1:10" ht="18.75" customHeight="1" x14ac:dyDescent="0.25">
      <c r="A147" s="680"/>
      <c r="B147" s="681" t="s">
        <v>0</v>
      </c>
      <c r="C147" s="699" t="s">
        <v>97</v>
      </c>
      <c r="D147" s="700"/>
      <c r="E147" s="700"/>
      <c r="F147" s="700"/>
      <c r="G147" s="179">
        <v>77000000</v>
      </c>
      <c r="H147" s="179">
        <v>77920000</v>
      </c>
      <c r="I147" s="179">
        <v>38795396</v>
      </c>
      <c r="J147" s="554">
        <v>49.79</v>
      </c>
    </row>
    <row r="148" spans="1:10" ht="20.25" customHeight="1" x14ac:dyDescent="0.25">
      <c r="A148" s="680"/>
      <c r="B148" s="681"/>
      <c r="C148" s="681" t="s">
        <v>0</v>
      </c>
      <c r="D148" s="684" t="s">
        <v>316</v>
      </c>
      <c r="E148" s="793"/>
      <c r="F148" s="793"/>
      <c r="G148" s="170">
        <v>77000000</v>
      </c>
      <c r="H148" s="170">
        <v>77920000</v>
      </c>
      <c r="I148" s="170">
        <v>38795396</v>
      </c>
      <c r="J148" s="556">
        <v>49.79</v>
      </c>
    </row>
    <row r="149" spans="1:10" s="561" customFormat="1" ht="18.75" customHeight="1" x14ac:dyDescent="0.25">
      <c r="A149" s="680"/>
      <c r="B149" s="681"/>
      <c r="C149" s="681"/>
      <c r="D149" s="557" t="s">
        <v>0</v>
      </c>
      <c r="E149" s="794" t="s">
        <v>557</v>
      </c>
      <c r="F149" s="795"/>
      <c r="G149" s="558">
        <v>77000000</v>
      </c>
      <c r="H149" s="558">
        <v>77920000</v>
      </c>
      <c r="I149" s="558">
        <v>38795396</v>
      </c>
      <c r="J149" s="560">
        <v>49.79</v>
      </c>
    </row>
    <row r="150" spans="1:10" ht="21" customHeight="1" thickBot="1" x14ac:dyDescent="0.3">
      <c r="A150" s="810" t="s">
        <v>558</v>
      </c>
      <c r="B150" s="811"/>
      <c r="C150" s="811"/>
      <c r="D150" s="811"/>
      <c r="E150" s="811"/>
      <c r="F150" s="811"/>
      <c r="G150" s="549">
        <v>40097577</v>
      </c>
      <c r="H150" s="549">
        <v>40470590</v>
      </c>
      <c r="I150" s="549">
        <v>27259653</v>
      </c>
      <c r="J150" s="550">
        <v>67.36</v>
      </c>
    </row>
    <row r="151" spans="1:10" ht="18.75" customHeight="1" x14ac:dyDescent="0.25">
      <c r="A151" s="680" t="s">
        <v>0</v>
      </c>
      <c r="B151" s="802" t="s">
        <v>49</v>
      </c>
      <c r="C151" s="803"/>
      <c r="D151" s="803"/>
      <c r="E151" s="803"/>
      <c r="F151" s="803"/>
      <c r="G151" s="551">
        <v>500000</v>
      </c>
      <c r="H151" s="551">
        <v>300103</v>
      </c>
      <c r="I151" s="551">
        <v>0</v>
      </c>
      <c r="J151" s="552">
        <v>0</v>
      </c>
    </row>
    <row r="152" spans="1:10" ht="19.5" customHeight="1" x14ac:dyDescent="0.25">
      <c r="A152" s="680"/>
      <c r="B152" s="681" t="s">
        <v>0</v>
      </c>
      <c r="C152" s="699" t="s">
        <v>79</v>
      </c>
      <c r="D152" s="700"/>
      <c r="E152" s="700"/>
      <c r="F152" s="700"/>
      <c r="G152" s="179">
        <v>500000</v>
      </c>
      <c r="H152" s="179">
        <v>300103</v>
      </c>
      <c r="I152" s="179">
        <v>0</v>
      </c>
      <c r="J152" s="554">
        <v>0</v>
      </c>
    </row>
    <row r="153" spans="1:10" ht="30" customHeight="1" x14ac:dyDescent="0.25">
      <c r="A153" s="680"/>
      <c r="B153" s="681"/>
      <c r="C153" s="681" t="s">
        <v>0</v>
      </c>
      <c r="D153" s="684" t="s">
        <v>287</v>
      </c>
      <c r="E153" s="793"/>
      <c r="F153" s="793"/>
      <c r="G153" s="170">
        <v>500000</v>
      </c>
      <c r="H153" s="170">
        <v>300103</v>
      </c>
      <c r="I153" s="170">
        <v>0</v>
      </c>
      <c r="J153" s="556">
        <v>0</v>
      </c>
    </row>
    <row r="154" spans="1:10" s="561" customFormat="1" ht="16.5" customHeight="1" x14ac:dyDescent="0.25">
      <c r="A154" s="680"/>
      <c r="B154" s="681"/>
      <c r="C154" s="681"/>
      <c r="D154" s="557" t="s">
        <v>0</v>
      </c>
      <c r="E154" s="796" t="s">
        <v>519</v>
      </c>
      <c r="F154" s="797"/>
      <c r="G154" s="558">
        <v>500000</v>
      </c>
      <c r="H154" s="558">
        <v>300103</v>
      </c>
      <c r="I154" s="558">
        <v>0</v>
      </c>
      <c r="J154" s="560">
        <v>0</v>
      </c>
    </row>
    <row r="155" spans="1:10" ht="18.75" customHeight="1" x14ac:dyDescent="0.25">
      <c r="A155" s="680"/>
      <c r="B155" s="798" t="s">
        <v>89</v>
      </c>
      <c r="C155" s="799"/>
      <c r="D155" s="799"/>
      <c r="E155" s="799"/>
      <c r="F155" s="800"/>
      <c r="G155" s="551">
        <v>150000</v>
      </c>
      <c r="H155" s="551">
        <v>110000</v>
      </c>
      <c r="I155" s="551">
        <v>110000</v>
      </c>
      <c r="J155" s="552">
        <v>100</v>
      </c>
    </row>
    <row r="156" spans="1:10" ht="17.25" customHeight="1" x14ac:dyDescent="0.25">
      <c r="A156" s="680"/>
      <c r="B156" s="681" t="s">
        <v>0</v>
      </c>
      <c r="C156" s="699" t="s">
        <v>90</v>
      </c>
      <c r="D156" s="700"/>
      <c r="E156" s="700"/>
      <c r="F156" s="700"/>
      <c r="G156" s="179">
        <v>150000</v>
      </c>
      <c r="H156" s="179">
        <v>110000</v>
      </c>
      <c r="I156" s="179">
        <v>110000</v>
      </c>
      <c r="J156" s="554">
        <v>100</v>
      </c>
    </row>
    <row r="157" spans="1:10" ht="42.75" customHeight="1" x14ac:dyDescent="0.25">
      <c r="A157" s="680"/>
      <c r="B157" s="681"/>
      <c r="C157" s="681" t="s">
        <v>0</v>
      </c>
      <c r="D157" s="684" t="s">
        <v>294</v>
      </c>
      <c r="E157" s="793"/>
      <c r="F157" s="793"/>
      <c r="G157" s="170">
        <v>150000</v>
      </c>
      <c r="H157" s="170">
        <v>110000</v>
      </c>
      <c r="I157" s="170">
        <v>110000</v>
      </c>
      <c r="J157" s="556">
        <v>100</v>
      </c>
    </row>
    <row r="158" spans="1:10" s="561" customFormat="1" ht="18.75" customHeight="1" x14ac:dyDescent="0.25">
      <c r="A158" s="680"/>
      <c r="B158" s="681"/>
      <c r="C158" s="681"/>
      <c r="D158" s="557" t="s">
        <v>0</v>
      </c>
      <c r="E158" s="794" t="s">
        <v>559</v>
      </c>
      <c r="F158" s="795"/>
      <c r="G158" s="558">
        <v>150000</v>
      </c>
      <c r="H158" s="558">
        <v>110000</v>
      </c>
      <c r="I158" s="558">
        <v>110000</v>
      </c>
      <c r="J158" s="560">
        <v>100</v>
      </c>
    </row>
    <row r="159" spans="1:10" ht="18.75" customHeight="1" x14ac:dyDescent="0.25">
      <c r="A159" s="680"/>
      <c r="B159" s="798" t="s">
        <v>96</v>
      </c>
      <c r="C159" s="799"/>
      <c r="D159" s="799"/>
      <c r="E159" s="799"/>
      <c r="F159" s="800"/>
      <c r="G159" s="551">
        <v>31400000</v>
      </c>
      <c r="H159" s="551">
        <v>31400000</v>
      </c>
      <c r="I159" s="551">
        <v>22478195</v>
      </c>
      <c r="J159" s="552">
        <v>71.59</v>
      </c>
    </row>
    <row r="160" spans="1:10" ht="18" customHeight="1" x14ac:dyDescent="0.25">
      <c r="A160" s="680"/>
      <c r="B160" s="681" t="s">
        <v>0</v>
      </c>
      <c r="C160" s="699" t="s">
        <v>102</v>
      </c>
      <c r="D160" s="700"/>
      <c r="E160" s="700"/>
      <c r="F160" s="700"/>
      <c r="G160" s="179">
        <v>31400000</v>
      </c>
      <c r="H160" s="179">
        <v>31400000</v>
      </c>
      <c r="I160" s="179">
        <v>22478195</v>
      </c>
      <c r="J160" s="554">
        <v>71.59</v>
      </c>
    </row>
    <row r="161" spans="1:10" ht="31.5" customHeight="1" x14ac:dyDescent="0.25">
      <c r="A161" s="680"/>
      <c r="B161" s="681"/>
      <c r="C161" s="206" t="s">
        <v>0</v>
      </c>
      <c r="D161" s="684" t="s">
        <v>319</v>
      </c>
      <c r="E161" s="793"/>
      <c r="F161" s="793"/>
      <c r="G161" s="170">
        <v>31400000</v>
      </c>
      <c r="H161" s="170">
        <v>31400000</v>
      </c>
      <c r="I161" s="170">
        <v>22478195</v>
      </c>
      <c r="J161" s="556">
        <v>71.59</v>
      </c>
    </row>
    <row r="162" spans="1:10" s="561" customFormat="1" ht="27.75" customHeight="1" x14ac:dyDescent="0.25">
      <c r="A162" s="808" t="s">
        <v>0</v>
      </c>
      <c r="B162" s="809"/>
      <c r="C162" s="809"/>
      <c r="D162" s="809"/>
      <c r="E162" s="796" t="s">
        <v>560</v>
      </c>
      <c r="F162" s="797"/>
      <c r="G162" s="558">
        <v>31400000</v>
      </c>
      <c r="H162" s="558">
        <v>31400000</v>
      </c>
      <c r="I162" s="558">
        <v>22478195</v>
      </c>
      <c r="J162" s="560">
        <v>71.59</v>
      </c>
    </row>
    <row r="163" spans="1:10" ht="18.75" customHeight="1" x14ac:dyDescent="0.25">
      <c r="A163" s="173" t="s">
        <v>0</v>
      </c>
      <c r="B163" s="798" t="s">
        <v>115</v>
      </c>
      <c r="C163" s="799"/>
      <c r="D163" s="799"/>
      <c r="E163" s="799"/>
      <c r="F163" s="800"/>
      <c r="G163" s="551">
        <v>200000</v>
      </c>
      <c r="H163" s="551">
        <v>200000</v>
      </c>
      <c r="I163" s="551">
        <v>10000</v>
      </c>
      <c r="J163" s="552">
        <v>5</v>
      </c>
    </row>
    <row r="164" spans="1:10" ht="15.75" customHeight="1" x14ac:dyDescent="0.25">
      <c r="A164" s="173"/>
      <c r="B164" s="681" t="s">
        <v>0</v>
      </c>
      <c r="C164" s="699" t="s">
        <v>116</v>
      </c>
      <c r="D164" s="700"/>
      <c r="E164" s="700"/>
      <c r="F164" s="700"/>
      <c r="G164" s="179">
        <v>200000</v>
      </c>
      <c r="H164" s="179">
        <v>200000</v>
      </c>
      <c r="I164" s="179">
        <v>10000</v>
      </c>
      <c r="J164" s="554">
        <v>5</v>
      </c>
    </row>
    <row r="165" spans="1:10" ht="42.75" customHeight="1" x14ac:dyDescent="0.25">
      <c r="A165" s="173"/>
      <c r="B165" s="681"/>
      <c r="C165" s="681" t="s">
        <v>0</v>
      </c>
      <c r="D165" s="684" t="s">
        <v>294</v>
      </c>
      <c r="E165" s="793"/>
      <c r="F165" s="793"/>
      <c r="G165" s="170">
        <v>200000</v>
      </c>
      <c r="H165" s="170">
        <v>200000</v>
      </c>
      <c r="I165" s="170">
        <v>10000</v>
      </c>
      <c r="J165" s="556">
        <v>5</v>
      </c>
    </row>
    <row r="166" spans="1:10" s="561" customFormat="1" ht="18" customHeight="1" x14ac:dyDescent="0.25">
      <c r="A166" s="213"/>
      <c r="B166" s="683"/>
      <c r="C166" s="683"/>
      <c r="D166" s="563" t="s">
        <v>0</v>
      </c>
      <c r="E166" s="791" t="s">
        <v>561</v>
      </c>
      <c r="F166" s="792"/>
      <c r="G166" s="565">
        <v>200000</v>
      </c>
      <c r="H166" s="565">
        <v>200000</v>
      </c>
      <c r="I166" s="565">
        <v>10000</v>
      </c>
      <c r="J166" s="566">
        <v>5</v>
      </c>
    </row>
    <row r="167" spans="1:10" ht="18.75" customHeight="1" x14ac:dyDescent="0.25">
      <c r="A167" s="173"/>
      <c r="B167" s="802" t="s">
        <v>127</v>
      </c>
      <c r="C167" s="803"/>
      <c r="D167" s="803"/>
      <c r="E167" s="803"/>
      <c r="F167" s="804"/>
      <c r="G167" s="551">
        <v>206000</v>
      </c>
      <c r="H167" s="551">
        <v>566000</v>
      </c>
      <c r="I167" s="551">
        <v>205932</v>
      </c>
      <c r="J167" s="552">
        <v>36.380000000000003</v>
      </c>
    </row>
    <row r="168" spans="1:10" ht="15" customHeight="1" x14ac:dyDescent="0.25">
      <c r="A168" s="173"/>
      <c r="B168" s="681" t="s">
        <v>0</v>
      </c>
      <c r="C168" s="699" t="s">
        <v>135</v>
      </c>
      <c r="D168" s="700"/>
      <c r="E168" s="700"/>
      <c r="F168" s="700"/>
      <c r="G168" s="179">
        <v>0</v>
      </c>
      <c r="H168" s="179">
        <v>350000</v>
      </c>
      <c r="I168" s="179">
        <v>0</v>
      </c>
      <c r="J168" s="554">
        <v>0</v>
      </c>
    </row>
    <row r="169" spans="1:10" ht="42.75" customHeight="1" x14ac:dyDescent="0.25">
      <c r="A169" s="173"/>
      <c r="B169" s="681"/>
      <c r="C169" s="681" t="s">
        <v>0</v>
      </c>
      <c r="D169" s="684" t="s">
        <v>294</v>
      </c>
      <c r="E169" s="793"/>
      <c r="F169" s="793"/>
      <c r="G169" s="170">
        <v>0</v>
      </c>
      <c r="H169" s="170">
        <v>350000</v>
      </c>
      <c r="I169" s="170">
        <v>0</v>
      </c>
      <c r="J169" s="556">
        <v>0</v>
      </c>
    </row>
    <row r="170" spans="1:10" s="561" customFormat="1" ht="18" customHeight="1" x14ac:dyDescent="0.25">
      <c r="A170" s="173"/>
      <c r="B170" s="681"/>
      <c r="C170" s="681"/>
      <c r="D170" s="557" t="s">
        <v>0</v>
      </c>
      <c r="E170" s="794" t="s">
        <v>521</v>
      </c>
      <c r="F170" s="795"/>
      <c r="G170" s="558">
        <v>0</v>
      </c>
      <c r="H170" s="558">
        <v>350000</v>
      </c>
      <c r="I170" s="558">
        <v>0</v>
      </c>
      <c r="J170" s="560">
        <v>0</v>
      </c>
    </row>
    <row r="171" spans="1:10" ht="15" customHeight="1" x14ac:dyDescent="0.25">
      <c r="A171" s="173"/>
      <c r="B171" s="681"/>
      <c r="C171" s="699" t="s">
        <v>136</v>
      </c>
      <c r="D171" s="700"/>
      <c r="E171" s="700"/>
      <c r="F171" s="700"/>
      <c r="G171" s="179">
        <v>206000</v>
      </c>
      <c r="H171" s="179">
        <v>216000</v>
      </c>
      <c r="I171" s="179">
        <v>205932</v>
      </c>
      <c r="J171" s="554">
        <v>95.34</v>
      </c>
    </row>
    <row r="172" spans="1:10" ht="42.75" customHeight="1" x14ac:dyDescent="0.25">
      <c r="A172" s="173"/>
      <c r="B172" s="681"/>
      <c r="C172" s="681" t="s">
        <v>0</v>
      </c>
      <c r="D172" s="684" t="s">
        <v>294</v>
      </c>
      <c r="E172" s="793"/>
      <c r="F172" s="793"/>
      <c r="G172" s="170">
        <v>206000</v>
      </c>
      <c r="H172" s="170">
        <v>216000</v>
      </c>
      <c r="I172" s="170">
        <v>205932</v>
      </c>
      <c r="J172" s="556">
        <v>95.34</v>
      </c>
    </row>
    <row r="173" spans="1:10" s="561" customFormat="1" ht="15.75" customHeight="1" x14ac:dyDescent="0.25">
      <c r="A173" s="173"/>
      <c r="B173" s="681"/>
      <c r="C173" s="681"/>
      <c r="D173" s="557" t="s">
        <v>0</v>
      </c>
      <c r="E173" s="796" t="s">
        <v>562</v>
      </c>
      <c r="F173" s="797"/>
      <c r="G173" s="558">
        <v>206000</v>
      </c>
      <c r="H173" s="558">
        <v>216000</v>
      </c>
      <c r="I173" s="558">
        <v>205932</v>
      </c>
      <c r="J173" s="560">
        <v>95.34</v>
      </c>
    </row>
    <row r="174" spans="1:10" ht="18.75" customHeight="1" x14ac:dyDescent="0.25">
      <c r="A174" s="173"/>
      <c r="B174" s="798" t="s">
        <v>137</v>
      </c>
      <c r="C174" s="799"/>
      <c r="D174" s="799"/>
      <c r="E174" s="799"/>
      <c r="F174" s="800"/>
      <c r="G174" s="551">
        <v>177000</v>
      </c>
      <c r="H174" s="551">
        <v>177000</v>
      </c>
      <c r="I174" s="551">
        <v>159300</v>
      </c>
      <c r="J174" s="552">
        <v>90</v>
      </c>
    </row>
    <row r="175" spans="1:10" ht="15" customHeight="1" x14ac:dyDescent="0.25">
      <c r="A175" s="173"/>
      <c r="B175" s="221" t="s">
        <v>0</v>
      </c>
      <c r="C175" s="699" t="s">
        <v>358</v>
      </c>
      <c r="D175" s="700"/>
      <c r="E175" s="700"/>
      <c r="F175" s="701"/>
      <c r="G175" s="179">
        <v>24000</v>
      </c>
      <c r="H175" s="179">
        <v>24000</v>
      </c>
      <c r="I175" s="179">
        <v>9300</v>
      </c>
      <c r="J175" s="554">
        <v>38.75</v>
      </c>
    </row>
    <row r="176" spans="1:10" ht="27.75" customHeight="1" x14ac:dyDescent="0.25">
      <c r="A176" s="173"/>
      <c r="B176" s="94"/>
      <c r="C176" s="681" t="s">
        <v>0</v>
      </c>
      <c r="D176" s="684" t="s">
        <v>295</v>
      </c>
      <c r="E176" s="793"/>
      <c r="F176" s="685"/>
      <c r="G176" s="170">
        <v>24000</v>
      </c>
      <c r="H176" s="170">
        <v>24000</v>
      </c>
      <c r="I176" s="170">
        <v>9300</v>
      </c>
      <c r="J176" s="556">
        <v>38.75</v>
      </c>
    </row>
    <row r="177" spans="1:10" s="561" customFormat="1" ht="16.5" customHeight="1" x14ac:dyDescent="0.25">
      <c r="A177" s="173"/>
      <c r="B177" s="94"/>
      <c r="C177" s="681"/>
      <c r="D177" s="557" t="s">
        <v>0</v>
      </c>
      <c r="E177" s="794" t="s">
        <v>523</v>
      </c>
      <c r="F177" s="805"/>
      <c r="G177" s="558">
        <v>24000</v>
      </c>
      <c r="H177" s="558">
        <v>24000</v>
      </c>
      <c r="I177" s="558">
        <v>9300</v>
      </c>
      <c r="J177" s="560">
        <v>38.75</v>
      </c>
    </row>
    <row r="178" spans="1:10" ht="15" customHeight="1" x14ac:dyDescent="0.25">
      <c r="A178" s="173"/>
      <c r="B178" s="94"/>
      <c r="C178" s="699" t="s">
        <v>359</v>
      </c>
      <c r="D178" s="700"/>
      <c r="E178" s="700"/>
      <c r="F178" s="701"/>
      <c r="G178" s="179">
        <v>150000</v>
      </c>
      <c r="H178" s="179">
        <v>150000</v>
      </c>
      <c r="I178" s="179">
        <v>150000</v>
      </c>
      <c r="J178" s="554">
        <v>100</v>
      </c>
    </row>
    <row r="179" spans="1:10" ht="27" customHeight="1" x14ac:dyDescent="0.25">
      <c r="A179" s="173"/>
      <c r="B179" s="94"/>
      <c r="C179" s="681" t="s">
        <v>0</v>
      </c>
      <c r="D179" s="684" t="s">
        <v>295</v>
      </c>
      <c r="E179" s="793"/>
      <c r="F179" s="685"/>
      <c r="G179" s="170">
        <v>150000</v>
      </c>
      <c r="H179" s="170">
        <v>150000</v>
      </c>
      <c r="I179" s="170">
        <v>150000</v>
      </c>
      <c r="J179" s="556">
        <v>100</v>
      </c>
    </row>
    <row r="180" spans="1:10" s="561" customFormat="1" ht="17.25" customHeight="1" x14ac:dyDescent="0.25">
      <c r="A180" s="173"/>
      <c r="B180" s="94"/>
      <c r="C180" s="681"/>
      <c r="D180" s="557" t="s">
        <v>0</v>
      </c>
      <c r="E180" s="794" t="s">
        <v>523</v>
      </c>
      <c r="F180" s="805"/>
      <c r="G180" s="558">
        <v>150000</v>
      </c>
      <c r="H180" s="558">
        <v>150000</v>
      </c>
      <c r="I180" s="558">
        <v>150000</v>
      </c>
      <c r="J180" s="560">
        <v>100</v>
      </c>
    </row>
    <row r="181" spans="1:10" ht="15" customHeight="1" x14ac:dyDescent="0.25">
      <c r="A181" s="173"/>
      <c r="B181" s="94"/>
      <c r="C181" s="699" t="s">
        <v>138</v>
      </c>
      <c r="D181" s="700"/>
      <c r="E181" s="700"/>
      <c r="F181" s="701"/>
      <c r="G181" s="179">
        <v>3000</v>
      </c>
      <c r="H181" s="179">
        <v>3000</v>
      </c>
      <c r="I181" s="179">
        <v>0</v>
      </c>
      <c r="J181" s="554">
        <v>0</v>
      </c>
    </row>
    <row r="182" spans="1:10" ht="28.5" customHeight="1" x14ac:dyDescent="0.25">
      <c r="A182" s="173"/>
      <c r="B182" s="94"/>
      <c r="C182" s="681" t="s">
        <v>0</v>
      </c>
      <c r="D182" s="684" t="s">
        <v>295</v>
      </c>
      <c r="E182" s="793"/>
      <c r="F182" s="685"/>
      <c r="G182" s="170">
        <v>3000</v>
      </c>
      <c r="H182" s="170">
        <v>3000</v>
      </c>
      <c r="I182" s="170">
        <v>0</v>
      </c>
      <c r="J182" s="556">
        <v>0</v>
      </c>
    </row>
    <row r="183" spans="1:10" s="561" customFormat="1" ht="16.5" customHeight="1" x14ac:dyDescent="0.25">
      <c r="A183" s="173"/>
      <c r="B183" s="218"/>
      <c r="C183" s="683"/>
      <c r="D183" s="563" t="s">
        <v>0</v>
      </c>
      <c r="E183" s="791" t="s">
        <v>523</v>
      </c>
      <c r="F183" s="801"/>
      <c r="G183" s="558">
        <v>3000</v>
      </c>
      <c r="H183" s="558">
        <v>3000</v>
      </c>
      <c r="I183" s="558">
        <v>0</v>
      </c>
      <c r="J183" s="560">
        <v>0</v>
      </c>
    </row>
    <row r="184" spans="1:10" ht="18.75" customHeight="1" x14ac:dyDescent="0.25">
      <c r="A184" s="173"/>
      <c r="B184" s="802" t="s">
        <v>170</v>
      </c>
      <c r="C184" s="803"/>
      <c r="D184" s="803"/>
      <c r="E184" s="803"/>
      <c r="F184" s="804"/>
      <c r="G184" s="551">
        <v>700000</v>
      </c>
      <c r="H184" s="551">
        <v>540000</v>
      </c>
      <c r="I184" s="551">
        <v>476600</v>
      </c>
      <c r="J184" s="552">
        <v>88.26</v>
      </c>
    </row>
    <row r="185" spans="1:10" ht="15" customHeight="1" x14ac:dyDescent="0.25">
      <c r="A185" s="173"/>
      <c r="B185" s="681" t="s">
        <v>0</v>
      </c>
      <c r="C185" s="699" t="s">
        <v>399</v>
      </c>
      <c r="D185" s="700"/>
      <c r="E185" s="700"/>
      <c r="F185" s="700"/>
      <c r="G185" s="179">
        <v>200000</v>
      </c>
      <c r="H185" s="179">
        <v>40000</v>
      </c>
      <c r="I185" s="179">
        <v>16000</v>
      </c>
      <c r="J185" s="554">
        <v>40</v>
      </c>
    </row>
    <row r="186" spans="1:10" ht="37.5" customHeight="1" x14ac:dyDescent="0.25">
      <c r="A186" s="173"/>
      <c r="B186" s="681"/>
      <c r="C186" s="681" t="s">
        <v>0</v>
      </c>
      <c r="D186" s="684" t="s">
        <v>294</v>
      </c>
      <c r="E186" s="793"/>
      <c r="F186" s="793"/>
      <c r="G186" s="170">
        <v>200000</v>
      </c>
      <c r="H186" s="170">
        <v>40000</v>
      </c>
      <c r="I186" s="170">
        <v>16000</v>
      </c>
      <c r="J186" s="556">
        <v>40</v>
      </c>
    </row>
    <row r="187" spans="1:10" s="561" customFormat="1" ht="15" customHeight="1" x14ac:dyDescent="0.25">
      <c r="A187" s="173"/>
      <c r="B187" s="681"/>
      <c r="C187" s="681"/>
      <c r="D187" s="557" t="s">
        <v>0</v>
      </c>
      <c r="E187" s="794" t="s">
        <v>563</v>
      </c>
      <c r="F187" s="795"/>
      <c r="G187" s="558">
        <v>200000</v>
      </c>
      <c r="H187" s="558">
        <v>40000</v>
      </c>
      <c r="I187" s="558">
        <v>16000</v>
      </c>
      <c r="J187" s="560">
        <v>40</v>
      </c>
    </row>
    <row r="188" spans="1:10" ht="15" customHeight="1" x14ac:dyDescent="0.25">
      <c r="A188" s="173"/>
      <c r="B188" s="681"/>
      <c r="C188" s="699" t="s">
        <v>403</v>
      </c>
      <c r="D188" s="700"/>
      <c r="E188" s="700"/>
      <c r="F188" s="700"/>
      <c r="G188" s="179">
        <v>500000</v>
      </c>
      <c r="H188" s="179">
        <v>500000</v>
      </c>
      <c r="I188" s="179">
        <v>460600</v>
      </c>
      <c r="J188" s="554">
        <v>92.12</v>
      </c>
    </row>
    <row r="189" spans="1:10" ht="45" customHeight="1" x14ac:dyDescent="0.25">
      <c r="A189" s="173"/>
      <c r="B189" s="681"/>
      <c r="C189" s="681" t="s">
        <v>0</v>
      </c>
      <c r="D189" s="684" t="s">
        <v>294</v>
      </c>
      <c r="E189" s="793"/>
      <c r="F189" s="793"/>
      <c r="G189" s="170">
        <v>400000</v>
      </c>
      <c r="H189" s="170">
        <v>400000</v>
      </c>
      <c r="I189" s="170">
        <v>400000</v>
      </c>
      <c r="J189" s="556">
        <v>100</v>
      </c>
    </row>
    <row r="190" spans="1:10" s="561" customFormat="1" ht="15.75" customHeight="1" x14ac:dyDescent="0.25">
      <c r="A190" s="173"/>
      <c r="B190" s="681"/>
      <c r="C190" s="681"/>
      <c r="D190" s="557" t="s">
        <v>0</v>
      </c>
      <c r="E190" s="794" t="s">
        <v>510</v>
      </c>
      <c r="F190" s="795"/>
      <c r="G190" s="558">
        <v>400000</v>
      </c>
      <c r="H190" s="558">
        <v>400000</v>
      </c>
      <c r="I190" s="558">
        <v>400000</v>
      </c>
      <c r="J190" s="560">
        <v>100</v>
      </c>
    </row>
    <row r="191" spans="1:10" ht="28.5" customHeight="1" x14ac:dyDescent="0.25">
      <c r="A191" s="173"/>
      <c r="B191" s="681"/>
      <c r="C191" s="681"/>
      <c r="D191" s="684" t="s">
        <v>287</v>
      </c>
      <c r="E191" s="793"/>
      <c r="F191" s="793"/>
      <c r="G191" s="170">
        <v>100000</v>
      </c>
      <c r="H191" s="170">
        <v>100000</v>
      </c>
      <c r="I191" s="170">
        <v>60600</v>
      </c>
      <c r="J191" s="556">
        <v>60.6</v>
      </c>
    </row>
    <row r="192" spans="1:10" ht="16.5" customHeight="1" x14ac:dyDescent="0.25">
      <c r="A192" s="680" t="s">
        <v>0</v>
      </c>
      <c r="B192" s="681"/>
      <c r="C192" s="681"/>
      <c r="D192" s="681"/>
      <c r="E192" s="684" t="s">
        <v>510</v>
      </c>
      <c r="F192" s="793"/>
      <c r="G192" s="170">
        <v>100000</v>
      </c>
      <c r="H192" s="170">
        <v>0</v>
      </c>
      <c r="I192" s="170">
        <v>0</v>
      </c>
      <c r="J192" s="556">
        <v>0</v>
      </c>
    </row>
    <row r="193" spans="1:10" s="561" customFormat="1" ht="27" customHeight="1" x14ac:dyDescent="0.25">
      <c r="A193" s="680"/>
      <c r="B193" s="681"/>
      <c r="C193" s="681"/>
      <c r="D193" s="681"/>
      <c r="E193" s="796" t="s">
        <v>564</v>
      </c>
      <c r="F193" s="797"/>
      <c r="G193" s="558">
        <v>0</v>
      </c>
      <c r="H193" s="558">
        <v>100000</v>
      </c>
      <c r="I193" s="558">
        <v>60600</v>
      </c>
      <c r="J193" s="560">
        <v>60.6</v>
      </c>
    </row>
    <row r="194" spans="1:10" ht="18.75" customHeight="1" x14ac:dyDescent="0.25">
      <c r="A194" s="173" t="s">
        <v>0</v>
      </c>
      <c r="B194" s="798" t="s">
        <v>175</v>
      </c>
      <c r="C194" s="799"/>
      <c r="D194" s="799"/>
      <c r="E194" s="799"/>
      <c r="F194" s="800"/>
      <c r="G194" s="551">
        <v>1659683</v>
      </c>
      <c r="H194" s="551">
        <v>1659683</v>
      </c>
      <c r="I194" s="551">
        <v>1199785</v>
      </c>
      <c r="J194" s="552">
        <v>72.290000000000006</v>
      </c>
    </row>
    <row r="195" spans="1:10" ht="15" customHeight="1" x14ac:dyDescent="0.25">
      <c r="A195" s="173"/>
      <c r="B195" s="681" t="s">
        <v>0</v>
      </c>
      <c r="C195" s="699" t="s">
        <v>176</v>
      </c>
      <c r="D195" s="700"/>
      <c r="E195" s="700"/>
      <c r="F195" s="700"/>
      <c r="G195" s="179">
        <v>75000</v>
      </c>
      <c r="H195" s="179">
        <v>75000</v>
      </c>
      <c r="I195" s="179">
        <v>35000</v>
      </c>
      <c r="J195" s="554">
        <v>46.67</v>
      </c>
    </row>
    <row r="196" spans="1:10" ht="42" customHeight="1" x14ac:dyDescent="0.25">
      <c r="A196" s="173"/>
      <c r="B196" s="681"/>
      <c r="C196" s="681" t="s">
        <v>0</v>
      </c>
      <c r="D196" s="684" t="s">
        <v>294</v>
      </c>
      <c r="E196" s="793"/>
      <c r="F196" s="793"/>
      <c r="G196" s="170">
        <v>75000</v>
      </c>
      <c r="H196" s="170">
        <v>75000</v>
      </c>
      <c r="I196" s="170">
        <v>35000</v>
      </c>
      <c r="J196" s="556">
        <v>46.67</v>
      </c>
    </row>
    <row r="197" spans="1:10" s="561" customFormat="1" ht="15.75" customHeight="1" x14ac:dyDescent="0.25">
      <c r="A197" s="173"/>
      <c r="B197" s="681"/>
      <c r="C197" s="681"/>
      <c r="D197" s="557" t="s">
        <v>0</v>
      </c>
      <c r="E197" s="794" t="s">
        <v>565</v>
      </c>
      <c r="F197" s="795"/>
      <c r="G197" s="558">
        <v>75000</v>
      </c>
      <c r="H197" s="558">
        <v>75000</v>
      </c>
      <c r="I197" s="558">
        <v>35000</v>
      </c>
      <c r="J197" s="560">
        <v>46.67</v>
      </c>
    </row>
    <row r="198" spans="1:10" ht="15" customHeight="1" x14ac:dyDescent="0.25">
      <c r="A198" s="173"/>
      <c r="B198" s="681"/>
      <c r="C198" s="699" t="s">
        <v>178</v>
      </c>
      <c r="D198" s="700"/>
      <c r="E198" s="700"/>
      <c r="F198" s="700"/>
      <c r="G198" s="179">
        <v>1023000</v>
      </c>
      <c r="H198" s="179">
        <v>1023000</v>
      </c>
      <c r="I198" s="179">
        <v>964785</v>
      </c>
      <c r="J198" s="554">
        <v>94.31</v>
      </c>
    </row>
    <row r="199" spans="1:10" ht="45.75" customHeight="1" x14ac:dyDescent="0.25">
      <c r="A199" s="173"/>
      <c r="B199" s="681"/>
      <c r="C199" s="681" t="s">
        <v>0</v>
      </c>
      <c r="D199" s="684" t="s">
        <v>294</v>
      </c>
      <c r="E199" s="793"/>
      <c r="F199" s="793"/>
      <c r="G199" s="170">
        <v>1023000</v>
      </c>
      <c r="H199" s="170">
        <v>1023000</v>
      </c>
      <c r="I199" s="170">
        <v>964785</v>
      </c>
      <c r="J199" s="556">
        <v>94.31</v>
      </c>
    </row>
    <row r="200" spans="1:10" s="561" customFormat="1" ht="15" customHeight="1" x14ac:dyDescent="0.25">
      <c r="A200" s="173"/>
      <c r="B200" s="681"/>
      <c r="C200" s="681"/>
      <c r="D200" s="681" t="s">
        <v>0</v>
      </c>
      <c r="E200" s="794" t="s">
        <v>566</v>
      </c>
      <c r="F200" s="795"/>
      <c r="G200" s="558">
        <v>50000</v>
      </c>
      <c r="H200" s="558">
        <v>123000</v>
      </c>
      <c r="I200" s="558">
        <v>65012</v>
      </c>
      <c r="J200" s="560">
        <v>52.86</v>
      </c>
    </row>
    <row r="201" spans="1:10" s="561" customFormat="1" ht="15" customHeight="1" x14ac:dyDescent="0.25">
      <c r="A201" s="173"/>
      <c r="B201" s="681"/>
      <c r="C201" s="681"/>
      <c r="D201" s="681"/>
      <c r="E201" s="794" t="s">
        <v>567</v>
      </c>
      <c r="F201" s="795"/>
      <c r="G201" s="558">
        <v>973000</v>
      </c>
      <c r="H201" s="558">
        <v>900000</v>
      </c>
      <c r="I201" s="558">
        <v>899773</v>
      </c>
      <c r="J201" s="560">
        <v>99.97</v>
      </c>
    </row>
    <row r="202" spans="1:10" ht="15" customHeight="1" x14ac:dyDescent="0.25">
      <c r="A202" s="173"/>
      <c r="B202" s="681"/>
      <c r="C202" s="699" t="s">
        <v>179</v>
      </c>
      <c r="D202" s="700"/>
      <c r="E202" s="700"/>
      <c r="F202" s="700"/>
      <c r="G202" s="179">
        <v>561683</v>
      </c>
      <c r="H202" s="179">
        <v>561683</v>
      </c>
      <c r="I202" s="179">
        <v>200000</v>
      </c>
      <c r="J202" s="554">
        <v>35.61</v>
      </c>
    </row>
    <row r="203" spans="1:10" ht="38.25" customHeight="1" x14ac:dyDescent="0.25">
      <c r="A203" s="173"/>
      <c r="B203" s="681"/>
      <c r="C203" s="681" t="s">
        <v>0</v>
      </c>
      <c r="D203" s="684" t="s">
        <v>294</v>
      </c>
      <c r="E203" s="793"/>
      <c r="F203" s="793"/>
      <c r="G203" s="170">
        <v>0</v>
      </c>
      <c r="H203" s="170">
        <v>561683</v>
      </c>
      <c r="I203" s="170">
        <v>200000</v>
      </c>
      <c r="J203" s="556">
        <v>35.61</v>
      </c>
    </row>
    <row r="204" spans="1:10" s="561" customFormat="1" ht="18" customHeight="1" x14ac:dyDescent="0.25">
      <c r="A204" s="173"/>
      <c r="B204" s="681"/>
      <c r="C204" s="681"/>
      <c r="D204" s="557" t="s">
        <v>0</v>
      </c>
      <c r="E204" s="794" t="s">
        <v>568</v>
      </c>
      <c r="F204" s="795"/>
      <c r="G204" s="558">
        <v>0</v>
      </c>
      <c r="H204" s="558">
        <v>561683</v>
      </c>
      <c r="I204" s="558">
        <v>200000</v>
      </c>
      <c r="J204" s="560">
        <v>35.61</v>
      </c>
    </row>
    <row r="205" spans="1:10" ht="27.75" customHeight="1" x14ac:dyDescent="0.25">
      <c r="A205" s="173"/>
      <c r="B205" s="681"/>
      <c r="C205" s="681"/>
      <c r="D205" s="684" t="s">
        <v>295</v>
      </c>
      <c r="E205" s="793"/>
      <c r="F205" s="793"/>
      <c r="G205" s="170">
        <v>561683</v>
      </c>
      <c r="H205" s="170">
        <v>0</v>
      </c>
      <c r="I205" s="170">
        <v>0</v>
      </c>
      <c r="J205" s="556">
        <v>0</v>
      </c>
    </row>
    <row r="206" spans="1:10" ht="20.25" customHeight="1" x14ac:dyDescent="0.25">
      <c r="A206" s="173"/>
      <c r="B206" s="681"/>
      <c r="C206" s="681"/>
      <c r="D206" s="206" t="s">
        <v>0</v>
      </c>
      <c r="E206" s="807" t="s">
        <v>568</v>
      </c>
      <c r="F206" s="688"/>
      <c r="G206" s="170">
        <v>561683</v>
      </c>
      <c r="H206" s="170">
        <v>0</v>
      </c>
      <c r="I206" s="170">
        <v>0</v>
      </c>
      <c r="J206" s="556">
        <v>0</v>
      </c>
    </row>
    <row r="207" spans="1:10" ht="18.75" customHeight="1" x14ac:dyDescent="0.25">
      <c r="A207" s="173"/>
      <c r="B207" s="798" t="s">
        <v>180</v>
      </c>
      <c r="C207" s="799"/>
      <c r="D207" s="799"/>
      <c r="E207" s="799"/>
      <c r="F207" s="800"/>
      <c r="G207" s="551">
        <v>802804</v>
      </c>
      <c r="H207" s="551">
        <v>802804</v>
      </c>
      <c r="I207" s="551">
        <v>597000</v>
      </c>
      <c r="J207" s="552">
        <v>74.36</v>
      </c>
    </row>
    <row r="208" spans="1:10" ht="18" customHeight="1" x14ac:dyDescent="0.25">
      <c r="A208" s="173"/>
      <c r="B208" s="681" t="s">
        <v>0</v>
      </c>
      <c r="C208" s="699" t="s">
        <v>408</v>
      </c>
      <c r="D208" s="700"/>
      <c r="E208" s="700"/>
      <c r="F208" s="700"/>
      <c r="G208" s="179">
        <v>802804</v>
      </c>
      <c r="H208" s="179">
        <v>802804</v>
      </c>
      <c r="I208" s="179">
        <v>597000</v>
      </c>
      <c r="J208" s="554">
        <v>74.36</v>
      </c>
    </row>
    <row r="209" spans="1:10" ht="32.25" customHeight="1" x14ac:dyDescent="0.25">
      <c r="A209" s="173"/>
      <c r="B209" s="681"/>
      <c r="C209" s="681" t="s">
        <v>0</v>
      </c>
      <c r="D209" s="684" t="s">
        <v>295</v>
      </c>
      <c r="E209" s="793"/>
      <c r="F209" s="793"/>
      <c r="G209" s="170">
        <v>802804</v>
      </c>
      <c r="H209" s="170">
        <v>802804</v>
      </c>
      <c r="I209" s="170">
        <v>597000</v>
      </c>
      <c r="J209" s="556">
        <v>74.36</v>
      </c>
    </row>
    <row r="210" spans="1:10" s="561" customFormat="1" ht="18.75" customHeight="1" x14ac:dyDescent="0.25">
      <c r="A210" s="173"/>
      <c r="B210" s="681"/>
      <c r="C210" s="681"/>
      <c r="D210" s="557" t="s">
        <v>0</v>
      </c>
      <c r="E210" s="796" t="s">
        <v>569</v>
      </c>
      <c r="F210" s="797"/>
      <c r="G210" s="558">
        <v>802804</v>
      </c>
      <c r="H210" s="558">
        <v>802804</v>
      </c>
      <c r="I210" s="558">
        <v>597000</v>
      </c>
      <c r="J210" s="560">
        <v>74.36</v>
      </c>
    </row>
    <row r="211" spans="1:10" ht="18.75" customHeight="1" x14ac:dyDescent="0.25">
      <c r="A211" s="173"/>
      <c r="B211" s="798" t="s">
        <v>188</v>
      </c>
      <c r="C211" s="799"/>
      <c r="D211" s="799"/>
      <c r="E211" s="799"/>
      <c r="F211" s="800"/>
      <c r="G211" s="551">
        <v>145000</v>
      </c>
      <c r="H211" s="551">
        <v>145000</v>
      </c>
      <c r="I211" s="551">
        <v>74641</v>
      </c>
      <c r="J211" s="552">
        <v>51.48</v>
      </c>
    </row>
    <row r="212" spans="1:10" ht="18" customHeight="1" x14ac:dyDescent="0.25">
      <c r="A212" s="173"/>
      <c r="B212" s="221" t="s">
        <v>0</v>
      </c>
      <c r="C212" s="699" t="s">
        <v>425</v>
      </c>
      <c r="D212" s="700"/>
      <c r="E212" s="700"/>
      <c r="F212" s="701"/>
      <c r="G212" s="179">
        <v>50000</v>
      </c>
      <c r="H212" s="179">
        <v>50000</v>
      </c>
      <c r="I212" s="179">
        <v>0</v>
      </c>
      <c r="J212" s="554">
        <v>0</v>
      </c>
    </row>
    <row r="213" spans="1:10" ht="42.75" customHeight="1" x14ac:dyDescent="0.25">
      <c r="A213" s="173"/>
      <c r="B213" s="94"/>
      <c r="C213" s="681" t="s">
        <v>0</v>
      </c>
      <c r="D213" s="684" t="s">
        <v>294</v>
      </c>
      <c r="E213" s="793"/>
      <c r="F213" s="685"/>
      <c r="G213" s="170">
        <v>50000</v>
      </c>
      <c r="H213" s="170">
        <v>50000</v>
      </c>
      <c r="I213" s="170">
        <v>0</v>
      </c>
      <c r="J213" s="556">
        <v>0</v>
      </c>
    </row>
    <row r="214" spans="1:10" s="561" customFormat="1" ht="19.5" customHeight="1" x14ac:dyDescent="0.25">
      <c r="A214" s="213"/>
      <c r="B214" s="218"/>
      <c r="C214" s="683"/>
      <c r="D214" s="557" t="s">
        <v>0</v>
      </c>
      <c r="E214" s="794" t="s">
        <v>570</v>
      </c>
      <c r="F214" s="805"/>
      <c r="G214" s="558">
        <v>50000</v>
      </c>
      <c r="H214" s="558">
        <v>50000</v>
      </c>
      <c r="I214" s="558">
        <v>0</v>
      </c>
      <c r="J214" s="560">
        <v>0</v>
      </c>
    </row>
    <row r="215" spans="1:10" ht="18" customHeight="1" x14ac:dyDescent="0.25">
      <c r="A215" s="173"/>
      <c r="B215" s="94"/>
      <c r="C215" s="806" t="s">
        <v>195</v>
      </c>
      <c r="D215" s="700"/>
      <c r="E215" s="700"/>
      <c r="F215" s="701"/>
      <c r="G215" s="179">
        <v>95000</v>
      </c>
      <c r="H215" s="179">
        <v>95000</v>
      </c>
      <c r="I215" s="179">
        <v>74641</v>
      </c>
      <c r="J215" s="554">
        <v>78.569999999999993</v>
      </c>
    </row>
    <row r="216" spans="1:10" ht="39.75" customHeight="1" x14ac:dyDescent="0.25">
      <c r="A216" s="173"/>
      <c r="B216" s="94"/>
      <c r="C216" s="681" t="s">
        <v>0</v>
      </c>
      <c r="D216" s="684" t="s">
        <v>294</v>
      </c>
      <c r="E216" s="793"/>
      <c r="F216" s="685"/>
      <c r="G216" s="170">
        <v>95000</v>
      </c>
      <c r="H216" s="170">
        <v>95000</v>
      </c>
      <c r="I216" s="170">
        <v>74641</v>
      </c>
      <c r="J216" s="556">
        <v>78.569999999999993</v>
      </c>
    </row>
    <row r="217" spans="1:10" s="561" customFormat="1" ht="18" customHeight="1" x14ac:dyDescent="0.25">
      <c r="A217" s="173"/>
      <c r="B217" s="218"/>
      <c r="C217" s="683"/>
      <c r="D217" s="563" t="s">
        <v>0</v>
      </c>
      <c r="E217" s="791" t="s">
        <v>571</v>
      </c>
      <c r="F217" s="801"/>
      <c r="G217" s="565">
        <v>95000</v>
      </c>
      <c r="H217" s="565">
        <v>95000</v>
      </c>
      <c r="I217" s="565">
        <v>74641</v>
      </c>
      <c r="J217" s="566">
        <v>78.569999999999993</v>
      </c>
    </row>
    <row r="218" spans="1:10" ht="18.75" customHeight="1" x14ac:dyDescent="0.25">
      <c r="A218" s="173"/>
      <c r="B218" s="802" t="s">
        <v>196</v>
      </c>
      <c r="C218" s="803"/>
      <c r="D218" s="803"/>
      <c r="E218" s="803"/>
      <c r="F218" s="804"/>
      <c r="G218" s="551">
        <v>1139090</v>
      </c>
      <c r="H218" s="551">
        <v>1502000</v>
      </c>
      <c r="I218" s="551">
        <v>292200</v>
      </c>
      <c r="J218" s="552">
        <v>19.45</v>
      </c>
    </row>
    <row r="219" spans="1:10" ht="15" customHeight="1" x14ac:dyDescent="0.25">
      <c r="A219" s="173"/>
      <c r="B219" s="206" t="s">
        <v>0</v>
      </c>
      <c r="C219" s="699" t="s">
        <v>197</v>
      </c>
      <c r="D219" s="700"/>
      <c r="E219" s="700"/>
      <c r="F219" s="700"/>
      <c r="G219" s="179">
        <v>400000</v>
      </c>
      <c r="H219" s="179">
        <v>720000</v>
      </c>
      <c r="I219" s="179">
        <v>292200</v>
      </c>
      <c r="J219" s="554">
        <v>40.58</v>
      </c>
    </row>
    <row r="220" spans="1:10" ht="40.5" customHeight="1" x14ac:dyDescent="0.25">
      <c r="A220" s="680" t="s">
        <v>0</v>
      </c>
      <c r="B220" s="681"/>
      <c r="C220" s="681"/>
      <c r="D220" s="684" t="s">
        <v>294</v>
      </c>
      <c r="E220" s="793"/>
      <c r="F220" s="793"/>
      <c r="G220" s="170">
        <v>400000</v>
      </c>
      <c r="H220" s="170">
        <v>720000</v>
      </c>
      <c r="I220" s="170">
        <v>292200</v>
      </c>
      <c r="J220" s="556">
        <v>40.58</v>
      </c>
    </row>
    <row r="221" spans="1:10" s="561" customFormat="1" ht="15.75" customHeight="1" x14ac:dyDescent="0.25">
      <c r="A221" s="680"/>
      <c r="B221" s="681"/>
      <c r="C221" s="681"/>
      <c r="D221" s="557" t="s">
        <v>0</v>
      </c>
      <c r="E221" s="794" t="s">
        <v>572</v>
      </c>
      <c r="F221" s="795"/>
      <c r="G221" s="558">
        <v>400000</v>
      </c>
      <c r="H221" s="558">
        <v>720000</v>
      </c>
      <c r="I221" s="558">
        <v>292200</v>
      </c>
      <c r="J221" s="560">
        <v>40.58</v>
      </c>
    </row>
    <row r="222" spans="1:10" ht="15" customHeight="1" x14ac:dyDescent="0.25">
      <c r="A222" s="680" t="s">
        <v>0</v>
      </c>
      <c r="B222" s="681"/>
      <c r="C222" s="699" t="s">
        <v>430</v>
      </c>
      <c r="D222" s="700"/>
      <c r="E222" s="700"/>
      <c r="F222" s="700"/>
      <c r="G222" s="179">
        <v>739090</v>
      </c>
      <c r="H222" s="179">
        <v>782000</v>
      </c>
      <c r="I222" s="179">
        <v>0</v>
      </c>
      <c r="J222" s="554">
        <v>0</v>
      </c>
    </row>
    <row r="223" spans="1:10" ht="42" customHeight="1" x14ac:dyDescent="0.25">
      <c r="A223" s="680"/>
      <c r="B223" s="681"/>
      <c r="C223" s="681" t="s">
        <v>0</v>
      </c>
      <c r="D223" s="684" t="s">
        <v>431</v>
      </c>
      <c r="E223" s="793"/>
      <c r="F223" s="793"/>
      <c r="G223" s="170">
        <v>739090</v>
      </c>
      <c r="H223" s="170">
        <v>782000</v>
      </c>
      <c r="I223" s="170">
        <v>0</v>
      </c>
      <c r="J223" s="556">
        <v>0</v>
      </c>
    </row>
    <row r="224" spans="1:10" s="561" customFormat="1" ht="18" customHeight="1" x14ac:dyDescent="0.25">
      <c r="A224" s="680"/>
      <c r="B224" s="681"/>
      <c r="C224" s="681"/>
      <c r="D224" s="557" t="s">
        <v>0</v>
      </c>
      <c r="E224" s="796" t="s">
        <v>553</v>
      </c>
      <c r="F224" s="797"/>
      <c r="G224" s="558">
        <v>739090</v>
      </c>
      <c r="H224" s="558">
        <v>782000</v>
      </c>
      <c r="I224" s="558">
        <v>0</v>
      </c>
      <c r="J224" s="560">
        <v>0</v>
      </c>
    </row>
    <row r="225" spans="1:10" ht="18.75" customHeight="1" x14ac:dyDescent="0.25">
      <c r="A225" s="173" t="s">
        <v>0</v>
      </c>
      <c r="B225" s="798" t="s">
        <v>205</v>
      </c>
      <c r="C225" s="799"/>
      <c r="D225" s="799"/>
      <c r="E225" s="799"/>
      <c r="F225" s="800"/>
      <c r="G225" s="551">
        <v>3018000</v>
      </c>
      <c r="H225" s="551">
        <v>3068000</v>
      </c>
      <c r="I225" s="551">
        <v>1656000</v>
      </c>
      <c r="J225" s="552">
        <v>53.98</v>
      </c>
    </row>
    <row r="226" spans="1:10" ht="15.75" customHeight="1" x14ac:dyDescent="0.25">
      <c r="A226" s="173"/>
      <c r="B226" s="221" t="s">
        <v>0</v>
      </c>
      <c r="C226" s="699" t="s">
        <v>206</v>
      </c>
      <c r="D226" s="700"/>
      <c r="E226" s="700"/>
      <c r="F226" s="700"/>
      <c r="G226" s="179">
        <v>2788000</v>
      </c>
      <c r="H226" s="179">
        <v>2788000</v>
      </c>
      <c r="I226" s="179">
        <v>1440000</v>
      </c>
      <c r="J226" s="554">
        <v>51.65</v>
      </c>
    </row>
    <row r="227" spans="1:10" ht="44.25" customHeight="1" x14ac:dyDescent="0.25">
      <c r="A227" s="173"/>
      <c r="B227" s="94"/>
      <c r="C227" s="681" t="s">
        <v>0</v>
      </c>
      <c r="D227" s="684" t="s">
        <v>294</v>
      </c>
      <c r="E227" s="793"/>
      <c r="F227" s="793"/>
      <c r="G227" s="170">
        <v>2788000</v>
      </c>
      <c r="H227" s="170">
        <v>2788000</v>
      </c>
      <c r="I227" s="170">
        <v>1440000</v>
      </c>
      <c r="J227" s="556">
        <v>51.65</v>
      </c>
    </row>
    <row r="228" spans="1:10" s="561" customFormat="1" ht="17.25" customHeight="1" x14ac:dyDescent="0.25">
      <c r="A228" s="571"/>
      <c r="B228" s="572"/>
      <c r="C228" s="681"/>
      <c r="D228" s="557" t="s">
        <v>0</v>
      </c>
      <c r="E228" s="794" t="s">
        <v>573</v>
      </c>
      <c r="F228" s="795"/>
      <c r="G228" s="558">
        <v>2788000</v>
      </c>
      <c r="H228" s="558">
        <v>2788000</v>
      </c>
      <c r="I228" s="558">
        <v>1440000</v>
      </c>
      <c r="J228" s="560">
        <v>51.65</v>
      </c>
    </row>
    <row r="229" spans="1:10" ht="15" customHeight="1" x14ac:dyDescent="0.25">
      <c r="A229" s="173"/>
      <c r="B229" s="94"/>
      <c r="C229" s="699" t="s">
        <v>207</v>
      </c>
      <c r="D229" s="700"/>
      <c r="E229" s="700"/>
      <c r="F229" s="700"/>
      <c r="G229" s="179">
        <v>230000</v>
      </c>
      <c r="H229" s="179">
        <v>280000</v>
      </c>
      <c r="I229" s="179">
        <v>216000</v>
      </c>
      <c r="J229" s="554">
        <v>77.14</v>
      </c>
    </row>
    <row r="230" spans="1:10" ht="41.25" customHeight="1" x14ac:dyDescent="0.25">
      <c r="A230" s="173"/>
      <c r="B230" s="94"/>
      <c r="C230" s="221" t="s">
        <v>0</v>
      </c>
      <c r="D230" s="684" t="s">
        <v>294</v>
      </c>
      <c r="E230" s="793"/>
      <c r="F230" s="793"/>
      <c r="G230" s="170">
        <v>230000</v>
      </c>
      <c r="H230" s="170">
        <v>280000</v>
      </c>
      <c r="I230" s="170">
        <v>216000</v>
      </c>
      <c r="J230" s="556">
        <v>77.14</v>
      </c>
    </row>
    <row r="231" spans="1:10" s="561" customFormat="1" ht="18.75" customHeight="1" x14ac:dyDescent="0.25">
      <c r="A231" s="573"/>
      <c r="B231" s="574"/>
      <c r="C231" s="574"/>
      <c r="D231" s="575" t="s">
        <v>0</v>
      </c>
      <c r="E231" s="791" t="s">
        <v>554</v>
      </c>
      <c r="F231" s="792"/>
      <c r="G231" s="565">
        <v>230000</v>
      </c>
      <c r="H231" s="565">
        <v>280000</v>
      </c>
      <c r="I231" s="565">
        <v>216000</v>
      </c>
      <c r="J231" s="566">
        <v>77.14</v>
      </c>
    </row>
  </sheetData>
  <mergeCells count="315">
    <mergeCell ref="A3:J4"/>
    <mergeCell ref="A6:D6"/>
    <mergeCell ref="E6:F6"/>
    <mergeCell ref="A7:D7"/>
    <mergeCell ref="E7:F7"/>
    <mergeCell ref="A8:F8"/>
    <mergeCell ref="E16:F16"/>
    <mergeCell ref="C17:F17"/>
    <mergeCell ref="C18:C19"/>
    <mergeCell ref="D18:F18"/>
    <mergeCell ref="E19:F19"/>
    <mergeCell ref="C20:F20"/>
    <mergeCell ref="A9:E9"/>
    <mergeCell ref="A10:F10"/>
    <mergeCell ref="A11:E11"/>
    <mergeCell ref="A12:F12"/>
    <mergeCell ref="A13:A34"/>
    <mergeCell ref="B13:F13"/>
    <mergeCell ref="B14:B22"/>
    <mergeCell ref="C14:F14"/>
    <mergeCell ref="C15:C16"/>
    <mergeCell ref="D15:F15"/>
    <mergeCell ref="E27:F27"/>
    <mergeCell ref="C28:F28"/>
    <mergeCell ref="C29:C31"/>
    <mergeCell ref="D29:F29"/>
    <mergeCell ref="D30:D31"/>
    <mergeCell ref="E30:F30"/>
    <mergeCell ref="E31:F31"/>
    <mergeCell ref="C21:C22"/>
    <mergeCell ref="D21:F21"/>
    <mergeCell ref="E22:F22"/>
    <mergeCell ref="B23:F23"/>
    <mergeCell ref="B24:B34"/>
    <mergeCell ref="C24:F24"/>
    <mergeCell ref="C25:C27"/>
    <mergeCell ref="D25:F25"/>
    <mergeCell ref="D26:D27"/>
    <mergeCell ref="E26:F26"/>
    <mergeCell ref="C32:F32"/>
    <mergeCell ref="C33:C34"/>
    <mergeCell ref="D33:F33"/>
    <mergeCell ref="E34:F34"/>
    <mergeCell ref="A35:B40"/>
    <mergeCell ref="C35:F35"/>
    <mergeCell ref="C36:C37"/>
    <mergeCell ref="D36:F36"/>
    <mergeCell ref="E37:F37"/>
    <mergeCell ref="C38:F38"/>
    <mergeCell ref="C39:C40"/>
    <mergeCell ref="D39:F39"/>
    <mergeCell ref="E40:F40"/>
    <mergeCell ref="A41:F41"/>
    <mergeCell ref="B42:F42"/>
    <mergeCell ref="B43:B47"/>
    <mergeCell ref="C43:F43"/>
    <mergeCell ref="C44:C47"/>
    <mergeCell ref="D44:F44"/>
    <mergeCell ref="E45:F45"/>
    <mergeCell ref="D46:F46"/>
    <mergeCell ref="E47:F47"/>
    <mergeCell ref="B48:F48"/>
    <mergeCell ref="B49:B59"/>
    <mergeCell ref="C49:F49"/>
    <mergeCell ref="C50:C53"/>
    <mergeCell ref="D50:F50"/>
    <mergeCell ref="E51:F51"/>
    <mergeCell ref="D52:F52"/>
    <mergeCell ref="E53:F53"/>
    <mergeCell ref="B60:F60"/>
    <mergeCell ref="C61:F61"/>
    <mergeCell ref="C62:C63"/>
    <mergeCell ref="D62:F62"/>
    <mergeCell ref="E63:F63"/>
    <mergeCell ref="C64:F64"/>
    <mergeCell ref="C54:F54"/>
    <mergeCell ref="C55:C56"/>
    <mergeCell ref="D55:F55"/>
    <mergeCell ref="E56:F56"/>
    <mergeCell ref="C57:F57"/>
    <mergeCell ref="C58:C59"/>
    <mergeCell ref="D58:F58"/>
    <mergeCell ref="E59:F59"/>
    <mergeCell ref="C65:C68"/>
    <mergeCell ref="D65:F65"/>
    <mergeCell ref="E66:F66"/>
    <mergeCell ref="D67:F67"/>
    <mergeCell ref="E68:F68"/>
    <mergeCell ref="A69:A88"/>
    <mergeCell ref="B69:F69"/>
    <mergeCell ref="B70:B72"/>
    <mergeCell ref="C70:F70"/>
    <mergeCell ref="C71:C72"/>
    <mergeCell ref="D71:F71"/>
    <mergeCell ref="E72:F72"/>
    <mergeCell ref="B73:F73"/>
    <mergeCell ref="B74:B80"/>
    <mergeCell ref="C74:F74"/>
    <mergeCell ref="C75:C80"/>
    <mergeCell ref="D75:F75"/>
    <mergeCell ref="D76:D77"/>
    <mergeCell ref="E76:F76"/>
    <mergeCell ref="E77:F77"/>
    <mergeCell ref="D78:F78"/>
    <mergeCell ref="D79:D80"/>
    <mergeCell ref="E79:F79"/>
    <mergeCell ref="E80:F80"/>
    <mergeCell ref="B81:F81"/>
    <mergeCell ref="B82:B88"/>
    <mergeCell ref="C82:F82"/>
    <mergeCell ref="C83:C87"/>
    <mergeCell ref="D83:F83"/>
    <mergeCell ref="D84:D87"/>
    <mergeCell ref="E96:F96"/>
    <mergeCell ref="C97:F97"/>
    <mergeCell ref="E84:F84"/>
    <mergeCell ref="E85:F85"/>
    <mergeCell ref="E86:F86"/>
    <mergeCell ref="E87:F87"/>
    <mergeCell ref="C88:F88"/>
    <mergeCell ref="A89:C90"/>
    <mergeCell ref="D89:F89"/>
    <mergeCell ref="E90:F90"/>
    <mergeCell ref="E105:F105"/>
    <mergeCell ref="E106:F106"/>
    <mergeCell ref="D107:F107"/>
    <mergeCell ref="D108:D109"/>
    <mergeCell ref="E108:F108"/>
    <mergeCell ref="E109:F109"/>
    <mergeCell ref="C98:C99"/>
    <mergeCell ref="D98:F98"/>
    <mergeCell ref="E99:F99"/>
    <mergeCell ref="B100:F100"/>
    <mergeCell ref="C101:F101"/>
    <mergeCell ref="C102:C109"/>
    <mergeCell ref="D102:F102"/>
    <mergeCell ref="E103:F103"/>
    <mergeCell ref="D104:F104"/>
    <mergeCell ref="D105:D106"/>
    <mergeCell ref="A91:B99"/>
    <mergeCell ref="C91:F91"/>
    <mergeCell ref="C92:C93"/>
    <mergeCell ref="D92:F92"/>
    <mergeCell ref="E93:F93"/>
    <mergeCell ref="C94:F94"/>
    <mergeCell ref="C95:C96"/>
    <mergeCell ref="D95:F95"/>
    <mergeCell ref="C110:F110"/>
    <mergeCell ref="C111:C112"/>
    <mergeCell ref="D111:F111"/>
    <mergeCell ref="E112:F112"/>
    <mergeCell ref="C113:F113"/>
    <mergeCell ref="A114:C121"/>
    <mergeCell ref="D114:F114"/>
    <mergeCell ref="D115:D117"/>
    <mergeCell ref="E115:F115"/>
    <mergeCell ref="E116:F116"/>
    <mergeCell ref="C122:F122"/>
    <mergeCell ref="C123:C125"/>
    <mergeCell ref="D123:F123"/>
    <mergeCell ref="D124:D125"/>
    <mergeCell ref="E124:F124"/>
    <mergeCell ref="E125:F125"/>
    <mergeCell ref="E117:F117"/>
    <mergeCell ref="D118:F118"/>
    <mergeCell ref="D119:D121"/>
    <mergeCell ref="E119:F119"/>
    <mergeCell ref="E120:F120"/>
    <mergeCell ref="E121:F121"/>
    <mergeCell ref="D132:F132"/>
    <mergeCell ref="D133:D135"/>
    <mergeCell ref="E133:F133"/>
    <mergeCell ref="E134:F134"/>
    <mergeCell ref="E135:F135"/>
    <mergeCell ref="C136:F136"/>
    <mergeCell ref="C126:F126"/>
    <mergeCell ref="D127:F127"/>
    <mergeCell ref="E128:F128"/>
    <mergeCell ref="E129:F129"/>
    <mergeCell ref="E130:F130"/>
    <mergeCell ref="E131:F131"/>
    <mergeCell ref="A137:C138"/>
    <mergeCell ref="D137:F137"/>
    <mergeCell ref="E138:F138"/>
    <mergeCell ref="A139:A142"/>
    <mergeCell ref="B139:F139"/>
    <mergeCell ref="B140:B142"/>
    <mergeCell ref="C140:F140"/>
    <mergeCell ref="C141:C142"/>
    <mergeCell ref="D141:F141"/>
    <mergeCell ref="E142:F142"/>
    <mergeCell ref="A143:F143"/>
    <mergeCell ref="A144:E144"/>
    <mergeCell ref="A145:F145"/>
    <mergeCell ref="A146:A149"/>
    <mergeCell ref="B146:F146"/>
    <mergeCell ref="B147:B149"/>
    <mergeCell ref="C147:F147"/>
    <mergeCell ref="C148:C149"/>
    <mergeCell ref="D148:F148"/>
    <mergeCell ref="E149:F149"/>
    <mergeCell ref="A150:F150"/>
    <mergeCell ref="A151:A161"/>
    <mergeCell ref="B151:F151"/>
    <mergeCell ref="B152:B154"/>
    <mergeCell ref="C152:F152"/>
    <mergeCell ref="C153:C154"/>
    <mergeCell ref="D153:F153"/>
    <mergeCell ref="E154:F154"/>
    <mergeCell ref="B155:F155"/>
    <mergeCell ref="B156:B158"/>
    <mergeCell ref="A162:D162"/>
    <mergeCell ref="E162:F162"/>
    <mergeCell ref="B163:F163"/>
    <mergeCell ref="B164:B166"/>
    <mergeCell ref="C164:F164"/>
    <mergeCell ref="C165:C166"/>
    <mergeCell ref="D165:F165"/>
    <mergeCell ref="E166:F166"/>
    <mergeCell ref="C156:F156"/>
    <mergeCell ref="C157:C158"/>
    <mergeCell ref="D157:F157"/>
    <mergeCell ref="E158:F158"/>
    <mergeCell ref="B159:F159"/>
    <mergeCell ref="B160:B161"/>
    <mergeCell ref="C160:F160"/>
    <mergeCell ref="D161:F161"/>
    <mergeCell ref="B167:F167"/>
    <mergeCell ref="B168:B173"/>
    <mergeCell ref="C168:F168"/>
    <mergeCell ref="C169:C170"/>
    <mergeCell ref="D169:F169"/>
    <mergeCell ref="E170:F170"/>
    <mergeCell ref="C171:F171"/>
    <mergeCell ref="C172:C173"/>
    <mergeCell ref="D172:F172"/>
    <mergeCell ref="E173:F173"/>
    <mergeCell ref="C179:C180"/>
    <mergeCell ref="D179:F179"/>
    <mergeCell ref="E180:F180"/>
    <mergeCell ref="C181:F181"/>
    <mergeCell ref="C182:C183"/>
    <mergeCell ref="D182:F182"/>
    <mergeCell ref="E183:F183"/>
    <mergeCell ref="B174:F174"/>
    <mergeCell ref="C175:F175"/>
    <mergeCell ref="C176:C177"/>
    <mergeCell ref="D176:F176"/>
    <mergeCell ref="E177:F177"/>
    <mergeCell ref="C178:F178"/>
    <mergeCell ref="B184:F184"/>
    <mergeCell ref="B185:B191"/>
    <mergeCell ref="C185:F185"/>
    <mergeCell ref="C186:C187"/>
    <mergeCell ref="D186:F186"/>
    <mergeCell ref="E187:F187"/>
    <mergeCell ref="C188:F188"/>
    <mergeCell ref="C189:C191"/>
    <mergeCell ref="D189:F189"/>
    <mergeCell ref="E190:F190"/>
    <mergeCell ref="C198:F198"/>
    <mergeCell ref="C199:C201"/>
    <mergeCell ref="D199:F199"/>
    <mergeCell ref="D200:D201"/>
    <mergeCell ref="E200:F200"/>
    <mergeCell ref="E201:F201"/>
    <mergeCell ref="D191:F191"/>
    <mergeCell ref="A192:D193"/>
    <mergeCell ref="E192:F192"/>
    <mergeCell ref="E193:F193"/>
    <mergeCell ref="B194:F194"/>
    <mergeCell ref="B195:B206"/>
    <mergeCell ref="C195:F195"/>
    <mergeCell ref="C196:C197"/>
    <mergeCell ref="D196:F196"/>
    <mergeCell ref="E197:F197"/>
    <mergeCell ref="B207:F207"/>
    <mergeCell ref="B208:B210"/>
    <mergeCell ref="C208:F208"/>
    <mergeCell ref="C209:C210"/>
    <mergeCell ref="D209:F209"/>
    <mergeCell ref="E210:F210"/>
    <mergeCell ref="C202:F202"/>
    <mergeCell ref="C203:C206"/>
    <mergeCell ref="D203:F203"/>
    <mergeCell ref="E204:F204"/>
    <mergeCell ref="D205:F205"/>
    <mergeCell ref="E206:F206"/>
    <mergeCell ref="C216:C217"/>
    <mergeCell ref="D216:F216"/>
    <mergeCell ref="E217:F217"/>
    <mergeCell ref="B218:F218"/>
    <mergeCell ref="C219:F219"/>
    <mergeCell ref="A220:C221"/>
    <mergeCell ref="D220:F220"/>
    <mergeCell ref="E221:F221"/>
    <mergeCell ref="B211:F211"/>
    <mergeCell ref="C212:F212"/>
    <mergeCell ref="C213:C214"/>
    <mergeCell ref="D213:F213"/>
    <mergeCell ref="E214:F214"/>
    <mergeCell ref="C215:F215"/>
    <mergeCell ref="E231:F231"/>
    <mergeCell ref="C226:F226"/>
    <mergeCell ref="C227:C228"/>
    <mergeCell ref="D227:F227"/>
    <mergeCell ref="E228:F228"/>
    <mergeCell ref="C229:F229"/>
    <mergeCell ref="D230:F230"/>
    <mergeCell ref="A222:B224"/>
    <mergeCell ref="C222:F222"/>
    <mergeCell ref="C223:C224"/>
    <mergeCell ref="D223:F223"/>
    <mergeCell ref="E224:F224"/>
    <mergeCell ref="B225:F225"/>
  </mergeCells>
  <printOptions horizontalCentered="1"/>
  <pageMargins left="0.39370078740157483" right="0.39370078740157483" top="0.47244094488188981" bottom="0.47244094488188981" header="0.11811023622047245" footer="0.11811023622047245"/>
  <pageSetup paperSize="9" scale="65" firstPageNumber="231" orientation="portrait" useFirstPageNumber="1" r:id="rId1"/>
  <headerFooter>
    <oddHeader>&amp;CInformacja o przebiegu  wykonania budżetu Województwa Zachodniopomorskiego za I półrocze  2013  roku - załączniki  
____________________________________________________________________________________________________________</oddHeader>
    <oddFooter>&amp;C&amp;P</oddFooter>
  </headerFooter>
  <rowBreaks count="2" manualBreakCount="2">
    <brk id="112" max="16383" man="1"/>
    <brk id="21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zoomScaleNormal="100" workbookViewId="0">
      <selection activeCell="L9" sqref="L9"/>
    </sheetView>
  </sheetViews>
  <sheetFormatPr defaultRowHeight="15" x14ac:dyDescent="0.25"/>
  <cols>
    <col min="1" max="1" width="1.85546875" style="576" customWidth="1"/>
    <col min="2" max="2" width="1.140625" style="576" customWidth="1"/>
    <col min="3" max="3" width="3.85546875" style="576" customWidth="1"/>
    <col min="4" max="4" width="3.42578125" style="576" customWidth="1"/>
    <col min="5" max="5" width="89.140625" style="576" customWidth="1"/>
    <col min="6" max="6" width="14" style="576" customWidth="1"/>
    <col min="7" max="7" width="14.85546875" style="576" customWidth="1"/>
    <col min="8" max="8" width="14" style="576" customWidth="1"/>
    <col min="9" max="9" width="8.42578125" style="576" customWidth="1"/>
    <col min="10" max="16384" width="9.140625" style="576"/>
  </cols>
  <sheetData>
    <row r="1" spans="1:9" ht="18" x14ac:dyDescent="0.25">
      <c r="H1" s="577" t="s">
        <v>574</v>
      </c>
    </row>
    <row r="2" spans="1:9" ht="24.75" customHeight="1" x14ac:dyDescent="0.25"/>
    <row r="3" spans="1:9" ht="83.25" customHeight="1" x14ac:dyDescent="0.25">
      <c r="A3" s="843" t="s">
        <v>575</v>
      </c>
      <c r="B3" s="843"/>
      <c r="C3" s="843"/>
      <c r="D3" s="843"/>
      <c r="E3" s="843"/>
      <c r="F3" s="843"/>
      <c r="G3" s="843"/>
      <c r="H3" s="843"/>
      <c r="I3" s="843"/>
    </row>
    <row r="4" spans="1:9" ht="32.25" customHeight="1" x14ac:dyDescent="0.25">
      <c r="A4" s="578" t="s">
        <v>0</v>
      </c>
      <c r="B4" s="578"/>
      <c r="C4" s="578"/>
      <c r="D4" s="578"/>
      <c r="E4" s="578"/>
      <c r="F4" s="579"/>
      <c r="G4" s="580"/>
      <c r="H4" s="580"/>
      <c r="I4" s="580"/>
    </row>
    <row r="5" spans="1:9" ht="19.7" customHeight="1" x14ac:dyDescent="0.25">
      <c r="A5" s="581" t="s">
        <v>0</v>
      </c>
      <c r="B5" s="581"/>
      <c r="C5" s="581"/>
      <c r="D5" s="581"/>
      <c r="E5" s="581"/>
      <c r="F5" s="581"/>
      <c r="G5" s="581"/>
      <c r="H5" s="582" t="s">
        <v>4</v>
      </c>
      <c r="I5" s="581"/>
    </row>
    <row r="6" spans="1:9" ht="78.75" customHeight="1" x14ac:dyDescent="0.25">
      <c r="A6" s="844" t="s">
        <v>503</v>
      </c>
      <c r="B6" s="845"/>
      <c r="C6" s="845"/>
      <c r="D6" s="846"/>
      <c r="E6" s="583" t="s">
        <v>6</v>
      </c>
      <c r="F6" s="584" t="s">
        <v>7</v>
      </c>
      <c r="G6" s="584" t="s">
        <v>8</v>
      </c>
      <c r="H6" s="585" t="s">
        <v>504</v>
      </c>
      <c r="I6" s="584" t="s">
        <v>505</v>
      </c>
    </row>
    <row r="7" spans="1:9" s="590" customFormat="1" ht="17.25" customHeight="1" x14ac:dyDescent="0.25">
      <c r="A7" s="847">
        <v>1</v>
      </c>
      <c r="B7" s="848"/>
      <c r="C7" s="848"/>
      <c r="D7" s="848"/>
      <c r="E7" s="586">
        <v>2</v>
      </c>
      <c r="F7" s="587">
        <v>3</v>
      </c>
      <c r="G7" s="588">
        <v>4</v>
      </c>
      <c r="H7" s="586">
        <v>5</v>
      </c>
      <c r="I7" s="589">
        <v>6</v>
      </c>
    </row>
    <row r="8" spans="1:9" s="593" customFormat="1" ht="27.75" customHeight="1" thickBot="1" x14ac:dyDescent="0.3">
      <c r="A8" s="849" t="s">
        <v>576</v>
      </c>
      <c r="B8" s="850"/>
      <c r="C8" s="850"/>
      <c r="D8" s="850"/>
      <c r="E8" s="851"/>
      <c r="F8" s="591">
        <f>F9+F15+F18+F21+F24+F31</f>
        <v>38652682</v>
      </c>
      <c r="G8" s="591">
        <f t="shared" ref="G8:H8" si="0">G9+G15+G18+G21+G24+G31</f>
        <v>45473420</v>
      </c>
      <c r="H8" s="591">
        <f t="shared" si="0"/>
        <v>32565944</v>
      </c>
      <c r="I8" s="592">
        <f>H8/G8%</f>
        <v>71.615339246531263</v>
      </c>
    </row>
    <row r="9" spans="1:9" s="596" customFormat="1" ht="24" customHeight="1" thickTop="1" thickBot="1" x14ac:dyDescent="0.3">
      <c r="A9" s="852" t="s">
        <v>89</v>
      </c>
      <c r="B9" s="853"/>
      <c r="C9" s="853"/>
      <c r="D9" s="853"/>
      <c r="E9" s="853"/>
      <c r="F9" s="594">
        <f>F10+F13</f>
        <v>18765856</v>
      </c>
      <c r="G9" s="594">
        <f t="shared" ref="G9:H9" si="1">G10+G13</f>
        <v>19198745</v>
      </c>
      <c r="H9" s="594">
        <f t="shared" si="1"/>
        <v>14740169</v>
      </c>
      <c r="I9" s="595">
        <f t="shared" ref="I9:I33" si="2">H9/G9%</f>
        <v>76.776732020764896</v>
      </c>
    </row>
    <row r="10" spans="1:9" s="596" customFormat="1" ht="16.5" customHeight="1" x14ac:dyDescent="0.25">
      <c r="A10" s="841" t="s">
        <v>0</v>
      </c>
      <c r="B10" s="842"/>
      <c r="C10" s="854" t="s">
        <v>90</v>
      </c>
      <c r="D10" s="855"/>
      <c r="E10" s="855"/>
      <c r="F10" s="597">
        <f>SUM(F11:F12)</f>
        <v>2010000</v>
      </c>
      <c r="G10" s="597">
        <f t="shared" ref="G10:H10" si="3">SUM(G11:G12)</f>
        <v>2480045</v>
      </c>
      <c r="H10" s="597">
        <f t="shared" si="3"/>
        <v>1930729</v>
      </c>
      <c r="I10" s="598">
        <f t="shared" si="2"/>
        <v>77.850563195425892</v>
      </c>
    </row>
    <row r="11" spans="1:9" ht="43.5" customHeight="1" x14ac:dyDescent="0.25">
      <c r="A11" s="841"/>
      <c r="B11" s="842"/>
      <c r="C11" s="599" t="s">
        <v>0</v>
      </c>
      <c r="D11" s="837" t="s">
        <v>577</v>
      </c>
      <c r="E11" s="838"/>
      <c r="F11" s="600">
        <v>10000</v>
      </c>
      <c r="G11" s="600">
        <v>10000</v>
      </c>
      <c r="H11" s="600">
        <v>0</v>
      </c>
      <c r="I11" s="601">
        <f t="shared" si="2"/>
        <v>0</v>
      </c>
    </row>
    <row r="12" spans="1:9" ht="44.25" customHeight="1" x14ac:dyDescent="0.25">
      <c r="A12" s="841"/>
      <c r="B12" s="842"/>
      <c r="C12" s="599"/>
      <c r="D12" s="837" t="s">
        <v>63</v>
      </c>
      <c r="E12" s="838"/>
      <c r="F12" s="600">
        <v>2000000</v>
      </c>
      <c r="G12" s="600">
        <v>2470045</v>
      </c>
      <c r="H12" s="600">
        <v>1930729</v>
      </c>
      <c r="I12" s="601">
        <f t="shared" si="2"/>
        <v>78.165741919681622</v>
      </c>
    </row>
    <row r="13" spans="1:9" s="596" customFormat="1" ht="16.5" customHeight="1" x14ac:dyDescent="0.25">
      <c r="A13" s="841"/>
      <c r="B13" s="842"/>
      <c r="C13" s="833" t="s">
        <v>93</v>
      </c>
      <c r="D13" s="834"/>
      <c r="E13" s="834"/>
      <c r="F13" s="602">
        <f>F14</f>
        <v>16755856</v>
      </c>
      <c r="G13" s="602">
        <v>16718700</v>
      </c>
      <c r="H13" s="602">
        <v>12809440</v>
      </c>
      <c r="I13" s="603">
        <f t="shared" si="2"/>
        <v>76.617440351223479</v>
      </c>
    </row>
    <row r="14" spans="1:9" ht="45" customHeight="1" x14ac:dyDescent="0.25">
      <c r="A14" s="841"/>
      <c r="B14" s="842"/>
      <c r="C14" s="599" t="s">
        <v>0</v>
      </c>
      <c r="D14" s="837" t="s">
        <v>577</v>
      </c>
      <c r="E14" s="838"/>
      <c r="F14" s="600">
        <v>16755856</v>
      </c>
      <c r="G14" s="600">
        <v>16718700</v>
      </c>
      <c r="H14" s="600">
        <v>12809440</v>
      </c>
      <c r="I14" s="601">
        <f t="shared" si="2"/>
        <v>76.617440351223479</v>
      </c>
    </row>
    <row r="15" spans="1:9" s="606" customFormat="1" ht="20.25" customHeight="1" thickBot="1" x14ac:dyDescent="0.3">
      <c r="A15" s="839" t="s">
        <v>313</v>
      </c>
      <c r="B15" s="840"/>
      <c r="C15" s="840"/>
      <c r="D15" s="840"/>
      <c r="E15" s="840"/>
      <c r="F15" s="604">
        <f>F16</f>
        <v>0</v>
      </c>
      <c r="G15" s="604">
        <v>1139401</v>
      </c>
      <c r="H15" s="604">
        <v>1139401</v>
      </c>
      <c r="I15" s="605">
        <f t="shared" si="2"/>
        <v>100</v>
      </c>
    </row>
    <row r="16" spans="1:9" s="596" customFormat="1" ht="16.5" customHeight="1" x14ac:dyDescent="0.25">
      <c r="A16" s="841" t="s">
        <v>0</v>
      </c>
      <c r="B16" s="842"/>
      <c r="C16" s="833" t="s">
        <v>314</v>
      </c>
      <c r="D16" s="834"/>
      <c r="E16" s="834"/>
      <c r="F16" s="602">
        <f>F17</f>
        <v>0</v>
      </c>
      <c r="G16" s="602">
        <v>1139401</v>
      </c>
      <c r="H16" s="602">
        <v>1139401</v>
      </c>
      <c r="I16" s="603">
        <f t="shared" si="2"/>
        <v>100</v>
      </c>
    </row>
    <row r="17" spans="1:9" ht="42.75" customHeight="1" x14ac:dyDescent="0.25">
      <c r="A17" s="841"/>
      <c r="B17" s="842"/>
      <c r="C17" s="599" t="s">
        <v>0</v>
      </c>
      <c r="D17" s="837" t="s">
        <v>63</v>
      </c>
      <c r="E17" s="838"/>
      <c r="F17" s="600">
        <v>0</v>
      </c>
      <c r="G17" s="600">
        <v>1139401</v>
      </c>
      <c r="H17" s="600">
        <v>1139401</v>
      </c>
      <c r="I17" s="601">
        <f t="shared" si="2"/>
        <v>100</v>
      </c>
    </row>
    <row r="18" spans="1:9" s="606" customFormat="1" ht="20.25" customHeight="1" thickBot="1" x14ac:dyDescent="0.3">
      <c r="A18" s="839" t="s">
        <v>115</v>
      </c>
      <c r="B18" s="840"/>
      <c r="C18" s="840"/>
      <c r="D18" s="840"/>
      <c r="E18" s="840"/>
      <c r="F18" s="604">
        <f>F19</f>
        <v>0</v>
      </c>
      <c r="G18" s="604">
        <v>472365</v>
      </c>
      <c r="H18" s="604">
        <v>472365</v>
      </c>
      <c r="I18" s="605">
        <f t="shared" si="2"/>
        <v>100.00000000000001</v>
      </c>
    </row>
    <row r="19" spans="1:9" s="596" customFormat="1" ht="16.5" customHeight="1" x14ac:dyDescent="0.25">
      <c r="A19" s="841" t="s">
        <v>0</v>
      </c>
      <c r="B19" s="842"/>
      <c r="C19" s="833" t="s">
        <v>331</v>
      </c>
      <c r="D19" s="834"/>
      <c r="E19" s="834"/>
      <c r="F19" s="602">
        <f>F20</f>
        <v>0</v>
      </c>
      <c r="G19" s="602">
        <v>472365</v>
      </c>
      <c r="H19" s="602">
        <v>472365</v>
      </c>
      <c r="I19" s="603">
        <f t="shared" si="2"/>
        <v>100.00000000000001</v>
      </c>
    </row>
    <row r="20" spans="1:9" ht="46.5" customHeight="1" x14ac:dyDescent="0.25">
      <c r="A20" s="841"/>
      <c r="B20" s="842"/>
      <c r="C20" s="599" t="s">
        <v>0</v>
      </c>
      <c r="D20" s="837" t="s">
        <v>63</v>
      </c>
      <c r="E20" s="838"/>
      <c r="F20" s="600">
        <v>0</v>
      </c>
      <c r="G20" s="600">
        <v>472365</v>
      </c>
      <c r="H20" s="600">
        <v>472365</v>
      </c>
      <c r="I20" s="601">
        <f t="shared" si="2"/>
        <v>100.00000000000001</v>
      </c>
    </row>
    <row r="21" spans="1:9" s="606" customFormat="1" ht="20.25" customHeight="1" thickBot="1" x14ac:dyDescent="0.3">
      <c r="A21" s="839" t="s">
        <v>170</v>
      </c>
      <c r="B21" s="840"/>
      <c r="C21" s="840"/>
      <c r="D21" s="840"/>
      <c r="E21" s="840"/>
      <c r="F21" s="604">
        <f>F22</f>
        <v>0</v>
      </c>
      <c r="G21" s="604">
        <v>2701725</v>
      </c>
      <c r="H21" s="604">
        <v>2701724</v>
      </c>
      <c r="I21" s="605">
        <f t="shared" si="2"/>
        <v>99.999962986610413</v>
      </c>
    </row>
    <row r="22" spans="1:9" s="596" customFormat="1" ht="16.5" customHeight="1" x14ac:dyDescent="0.25">
      <c r="A22" s="841" t="s">
        <v>0</v>
      </c>
      <c r="B22" s="842"/>
      <c r="C22" s="833" t="s">
        <v>174</v>
      </c>
      <c r="D22" s="834"/>
      <c r="E22" s="834"/>
      <c r="F22" s="602">
        <f>F23</f>
        <v>0</v>
      </c>
      <c r="G22" s="602">
        <v>2701725</v>
      </c>
      <c r="H22" s="602">
        <v>2701724</v>
      </c>
      <c r="I22" s="603">
        <f t="shared" si="2"/>
        <v>99.999962986610413</v>
      </c>
    </row>
    <row r="23" spans="1:9" ht="42.75" customHeight="1" x14ac:dyDescent="0.25">
      <c r="A23" s="841"/>
      <c r="B23" s="842"/>
      <c r="C23" s="599" t="s">
        <v>0</v>
      </c>
      <c r="D23" s="837" t="s">
        <v>63</v>
      </c>
      <c r="E23" s="838"/>
      <c r="F23" s="600">
        <v>0</v>
      </c>
      <c r="G23" s="600">
        <v>2701725</v>
      </c>
      <c r="H23" s="600">
        <v>2701724</v>
      </c>
      <c r="I23" s="601">
        <f t="shared" si="2"/>
        <v>99.999962986610413</v>
      </c>
    </row>
    <row r="24" spans="1:9" s="606" customFormat="1" ht="20.25" customHeight="1" thickBot="1" x14ac:dyDescent="0.3">
      <c r="A24" s="839" t="s">
        <v>180</v>
      </c>
      <c r="B24" s="840"/>
      <c r="C24" s="840"/>
      <c r="D24" s="840"/>
      <c r="E24" s="840"/>
      <c r="F24" s="604">
        <f>F25+F28</f>
        <v>19886826</v>
      </c>
      <c r="G24" s="604">
        <v>20654298</v>
      </c>
      <c r="H24" s="604">
        <v>12205400</v>
      </c>
      <c r="I24" s="605">
        <f t="shared" si="2"/>
        <v>59.093753755271663</v>
      </c>
    </row>
    <row r="25" spans="1:9" s="596" customFormat="1" ht="16.5" customHeight="1" x14ac:dyDescent="0.25">
      <c r="A25" s="841" t="s">
        <v>0</v>
      </c>
      <c r="B25" s="842"/>
      <c r="C25" s="833" t="s">
        <v>183</v>
      </c>
      <c r="D25" s="834"/>
      <c r="E25" s="834"/>
      <c r="F25" s="602">
        <f>F26+F27</f>
        <v>957000</v>
      </c>
      <c r="G25" s="602">
        <v>957000</v>
      </c>
      <c r="H25" s="602">
        <v>478500</v>
      </c>
      <c r="I25" s="603">
        <f t="shared" si="2"/>
        <v>50</v>
      </c>
    </row>
    <row r="26" spans="1:9" ht="42.75" customHeight="1" x14ac:dyDescent="0.25">
      <c r="A26" s="841"/>
      <c r="B26" s="842"/>
      <c r="C26" s="599" t="s">
        <v>0</v>
      </c>
      <c r="D26" s="837" t="s">
        <v>578</v>
      </c>
      <c r="E26" s="838"/>
      <c r="F26" s="600">
        <v>813450</v>
      </c>
      <c r="G26" s="600">
        <v>813450</v>
      </c>
      <c r="H26" s="600">
        <v>406725</v>
      </c>
      <c r="I26" s="601">
        <f t="shared" si="2"/>
        <v>50</v>
      </c>
    </row>
    <row r="27" spans="1:9" ht="41.25" customHeight="1" x14ac:dyDescent="0.25">
      <c r="A27" s="841" t="s">
        <v>0</v>
      </c>
      <c r="B27" s="842"/>
      <c r="C27" s="842"/>
      <c r="D27" s="837" t="s">
        <v>577</v>
      </c>
      <c r="E27" s="838"/>
      <c r="F27" s="600">
        <v>143550</v>
      </c>
      <c r="G27" s="600">
        <v>143550</v>
      </c>
      <c r="H27" s="600">
        <v>71775</v>
      </c>
      <c r="I27" s="601">
        <f t="shared" si="2"/>
        <v>50</v>
      </c>
    </row>
    <row r="28" spans="1:9" s="596" customFormat="1" ht="16.5" customHeight="1" x14ac:dyDescent="0.25">
      <c r="A28" s="607" t="s">
        <v>0</v>
      </c>
      <c r="B28" s="581"/>
      <c r="C28" s="833" t="s">
        <v>185</v>
      </c>
      <c r="D28" s="834"/>
      <c r="E28" s="834"/>
      <c r="F28" s="602">
        <f>F29+F30</f>
        <v>18929826</v>
      </c>
      <c r="G28" s="602">
        <v>19697298</v>
      </c>
      <c r="H28" s="602">
        <v>11726900</v>
      </c>
      <c r="I28" s="603">
        <f t="shared" si="2"/>
        <v>59.535576910091926</v>
      </c>
    </row>
    <row r="29" spans="1:9" ht="42.75" customHeight="1" x14ac:dyDescent="0.25">
      <c r="A29" s="607"/>
      <c r="B29" s="581"/>
      <c r="C29" s="835" t="s">
        <v>0</v>
      </c>
      <c r="D29" s="837" t="s">
        <v>579</v>
      </c>
      <c r="E29" s="838"/>
      <c r="F29" s="600">
        <v>0</v>
      </c>
      <c r="G29" s="600">
        <v>652768</v>
      </c>
      <c r="H29" s="600">
        <v>369857</v>
      </c>
      <c r="I29" s="601">
        <f t="shared" si="2"/>
        <v>56.659793372224129</v>
      </c>
    </row>
    <row r="30" spans="1:9" ht="43.5" customHeight="1" x14ac:dyDescent="0.25">
      <c r="A30" s="607"/>
      <c r="B30" s="581"/>
      <c r="C30" s="836"/>
      <c r="D30" s="837" t="s">
        <v>577</v>
      </c>
      <c r="E30" s="838"/>
      <c r="F30" s="600">
        <v>18929826</v>
      </c>
      <c r="G30" s="600">
        <v>19044530</v>
      </c>
      <c r="H30" s="600">
        <v>11357043</v>
      </c>
      <c r="I30" s="601">
        <f t="shared" si="2"/>
        <v>59.634146917776391</v>
      </c>
    </row>
    <row r="31" spans="1:9" s="606" customFormat="1" ht="20.25" customHeight="1" thickBot="1" x14ac:dyDescent="0.3">
      <c r="A31" s="839" t="s">
        <v>196</v>
      </c>
      <c r="B31" s="840"/>
      <c r="C31" s="840"/>
      <c r="D31" s="840"/>
      <c r="E31" s="840"/>
      <c r="F31" s="604">
        <f>F32</f>
        <v>0</v>
      </c>
      <c r="G31" s="604">
        <v>1306886</v>
      </c>
      <c r="H31" s="604">
        <v>1306885</v>
      </c>
      <c r="I31" s="605">
        <f t="shared" si="2"/>
        <v>99.999923482231807</v>
      </c>
    </row>
    <row r="32" spans="1:9" s="596" customFormat="1" ht="16.5" customHeight="1" x14ac:dyDescent="0.25">
      <c r="A32" s="608" t="s">
        <v>0</v>
      </c>
      <c r="B32" s="609"/>
      <c r="C32" s="833" t="s">
        <v>433</v>
      </c>
      <c r="D32" s="834"/>
      <c r="E32" s="834"/>
      <c r="F32" s="602">
        <f>F33</f>
        <v>0</v>
      </c>
      <c r="G32" s="602">
        <v>1306886</v>
      </c>
      <c r="H32" s="602">
        <v>1306885</v>
      </c>
      <c r="I32" s="610">
        <f t="shared" si="2"/>
        <v>99.999923482231807</v>
      </c>
    </row>
    <row r="33" spans="1:9" ht="42" customHeight="1" x14ac:dyDescent="0.25">
      <c r="A33" s="611"/>
      <c r="B33" s="612"/>
      <c r="C33" s="613" t="s">
        <v>0</v>
      </c>
      <c r="D33" s="831" t="s">
        <v>63</v>
      </c>
      <c r="E33" s="832"/>
      <c r="F33" s="614">
        <v>0</v>
      </c>
      <c r="G33" s="614">
        <v>1306886</v>
      </c>
      <c r="H33" s="614">
        <v>1306885</v>
      </c>
      <c r="I33" s="615">
        <f t="shared" si="2"/>
        <v>99.999923482231807</v>
      </c>
    </row>
  </sheetData>
  <mergeCells count="36">
    <mergeCell ref="A18:E18"/>
    <mergeCell ref="A3:I3"/>
    <mergeCell ref="A6:D6"/>
    <mergeCell ref="A7:D7"/>
    <mergeCell ref="A8:E8"/>
    <mergeCell ref="A9:E9"/>
    <mergeCell ref="A10:B14"/>
    <mergeCell ref="C10:E10"/>
    <mergeCell ref="D11:E11"/>
    <mergeCell ref="D12:E12"/>
    <mergeCell ref="C13:E13"/>
    <mergeCell ref="D14:E14"/>
    <mergeCell ref="A15:E15"/>
    <mergeCell ref="A16:B17"/>
    <mergeCell ref="C16:E16"/>
    <mergeCell ref="D17:E17"/>
    <mergeCell ref="A19:B20"/>
    <mergeCell ref="C19:E19"/>
    <mergeCell ref="D20:E20"/>
    <mergeCell ref="A21:E21"/>
    <mergeCell ref="A22:B23"/>
    <mergeCell ref="C22:E22"/>
    <mergeCell ref="D23:E23"/>
    <mergeCell ref="A24:E24"/>
    <mergeCell ref="A25:B26"/>
    <mergeCell ref="C25:E25"/>
    <mergeCell ref="D26:E26"/>
    <mergeCell ref="A27:C27"/>
    <mergeCell ref="D27:E27"/>
    <mergeCell ref="D33:E33"/>
    <mergeCell ref="C28:E28"/>
    <mergeCell ref="C29:C30"/>
    <mergeCell ref="D29:E29"/>
    <mergeCell ref="D30:E30"/>
    <mergeCell ref="A31:E31"/>
    <mergeCell ref="C32:E32"/>
  </mergeCells>
  <printOptions horizontalCentered="1"/>
  <pageMargins left="0.39370078740157483" right="0.39370078740157483" top="0.39370078740157483" bottom="0.39370078740157483" header="0.11811023622047245" footer="0.11811023622047245"/>
  <pageSetup scale="65" firstPageNumber="236" orientation="portrait" useFirstPageNumber="1" r:id="rId1"/>
  <headerFooter>
    <oddHeader>&amp;CInformacja o przebiegu wykonania budżetu Województwa Zachodniopomorskiego za I półrocze 2013 roku - załączniki
____________________________________________________________________________________________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7</vt:i4>
      </vt:variant>
    </vt:vector>
  </HeadingPairs>
  <TitlesOfParts>
    <vt:vector size="14" baseType="lpstr">
      <vt:lpstr>Zał Nr 1</vt:lpstr>
      <vt:lpstr>Zał Nr 2</vt:lpstr>
      <vt:lpstr>Zał Nr 3</vt:lpstr>
      <vt:lpstr>Zał. Nr 4 </vt:lpstr>
      <vt:lpstr>Zał. Nr 5</vt:lpstr>
      <vt:lpstr>Zał Nr 6</vt:lpstr>
      <vt:lpstr>Zał 7</vt:lpstr>
      <vt:lpstr>'Zał Nr 3'!Obszar_wydruku</vt:lpstr>
      <vt:lpstr>'Zał. Nr 4 '!Obszar_wydruku</vt:lpstr>
      <vt:lpstr>'Zał Nr 1'!Tytuły_wydruku</vt:lpstr>
      <vt:lpstr>'Zał Nr 2'!Tytuły_wydruku</vt:lpstr>
      <vt:lpstr>'Zał Nr 3'!Tytuły_wydruku</vt:lpstr>
      <vt:lpstr>'Zał Nr 6'!Tytuły_wydruku</vt:lpstr>
      <vt:lpstr>'Zał. Nr 5'!Tytuły_wydruku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Magdalena Nowocień</cp:lastModifiedBy>
  <cp:lastPrinted>2013-08-27T07:21:22Z</cp:lastPrinted>
  <dcterms:created xsi:type="dcterms:W3CDTF">2013-07-24T11:46:10Z</dcterms:created>
  <dcterms:modified xsi:type="dcterms:W3CDTF">2013-09-05T06:54:22Z</dcterms:modified>
</cp:coreProperties>
</file>