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60" windowWidth="15570" windowHeight="7245" tabRatio="596"/>
  </bookViews>
  <sheets>
    <sheet name="formularz ofertowy" sheetId="5" r:id="rId1"/>
  </sheets>
  <definedNames>
    <definedName name="_xlnm._FilterDatabase" localSheetId="0" hidden="1">'formularz ofertowy'!$AM$7:$AM$47</definedName>
    <definedName name="_xlnm.Print_Area" localSheetId="0">'formularz ofertowy'!$A$1:$AY$45</definedName>
  </definedNames>
  <calcPr calcId="145621"/>
</workbook>
</file>

<file path=xl/calcChain.xml><?xml version="1.0" encoding="utf-8"?>
<calcChain xmlns="http://schemas.openxmlformats.org/spreadsheetml/2006/main">
  <c r="AJ8" i="5" l="1"/>
  <c r="AJ10" i="5"/>
  <c r="AJ44" i="5"/>
  <c r="AJ43" i="5"/>
  <c r="AJ42" i="5"/>
  <c r="AJ41" i="5"/>
  <c r="AJ40" i="5"/>
  <c r="AJ39" i="5"/>
  <c r="AJ38" i="5"/>
  <c r="AJ37" i="5"/>
  <c r="AJ36" i="5"/>
  <c r="AJ35" i="5"/>
  <c r="AJ34" i="5"/>
  <c r="AJ32" i="5"/>
  <c r="AJ33" i="5"/>
  <c r="AJ31" i="5"/>
  <c r="AJ30" i="5"/>
  <c r="AJ29" i="5"/>
  <c r="AJ28" i="5"/>
  <c r="AJ18" i="5"/>
  <c r="AJ19" i="5"/>
  <c r="AJ20" i="5"/>
  <c r="AJ21" i="5"/>
  <c r="AJ22" i="5"/>
  <c r="AJ23" i="5"/>
  <c r="AJ24" i="5"/>
  <c r="AJ25" i="5"/>
  <c r="AJ26" i="5"/>
  <c r="AJ27" i="5"/>
  <c r="AJ17" i="5"/>
  <c r="AJ16" i="5"/>
  <c r="AJ15" i="5"/>
  <c r="AJ12" i="5"/>
  <c r="AJ13" i="5"/>
  <c r="AJ14" i="5"/>
  <c r="AJ11" i="5"/>
  <c r="AJ9" i="5"/>
  <c r="AE45" i="5" l="1"/>
  <c r="AD45" i="5"/>
  <c r="AC45" i="5"/>
  <c r="AB45" i="5"/>
  <c r="V45" i="5"/>
  <c r="U45" i="5"/>
  <c r="T45" i="5"/>
  <c r="AQ44" i="5"/>
  <c r="AM44" i="5"/>
  <c r="AF44" i="5"/>
  <c r="AK44" i="5" s="1"/>
  <c r="AQ43" i="5"/>
  <c r="AM43" i="5"/>
  <c r="AF43" i="5"/>
  <c r="AS43" i="5" s="1"/>
  <c r="AQ42" i="5"/>
  <c r="AM42" i="5"/>
  <c r="AF42" i="5"/>
  <c r="AS42" i="5" s="1"/>
  <c r="AQ41" i="5"/>
  <c r="AM41" i="5"/>
  <c r="AF41" i="5"/>
  <c r="AK41" i="5" s="1"/>
  <c r="AQ40" i="5"/>
  <c r="AM40" i="5"/>
  <c r="AF40" i="5"/>
  <c r="AS40" i="5" s="1"/>
  <c r="AQ39" i="5"/>
  <c r="AM39" i="5"/>
  <c r="AF39" i="5"/>
  <c r="AS39" i="5" s="1"/>
  <c r="AQ38" i="5"/>
  <c r="AM38" i="5"/>
  <c r="AF38" i="5"/>
  <c r="AS38" i="5" s="1"/>
  <c r="AQ37" i="5"/>
  <c r="AM37" i="5"/>
  <c r="AF37" i="5"/>
  <c r="AK37" i="5" s="1"/>
  <c r="AQ36" i="5"/>
  <c r="AM36" i="5"/>
  <c r="AF36" i="5"/>
  <c r="AK36" i="5" s="1"/>
  <c r="AQ35" i="5"/>
  <c r="AM35" i="5"/>
  <c r="AF35" i="5"/>
  <c r="AK35" i="5" s="1"/>
  <c r="AQ34" i="5"/>
  <c r="AM34" i="5"/>
  <c r="AF34" i="5"/>
  <c r="AS34" i="5" s="1"/>
  <c r="AQ33" i="5"/>
  <c r="AM33" i="5"/>
  <c r="AF33" i="5"/>
  <c r="AQ32" i="5"/>
  <c r="AM32" i="5"/>
  <c r="AF32" i="5"/>
  <c r="AK32" i="5" s="1"/>
  <c r="AQ31" i="5"/>
  <c r="AM31" i="5"/>
  <c r="AF31" i="5"/>
  <c r="AK31" i="5" s="1"/>
  <c r="AQ30" i="5"/>
  <c r="AM30" i="5"/>
  <c r="AF30" i="5"/>
  <c r="AS30" i="5" s="1"/>
  <c r="AQ29" i="5"/>
  <c r="AM29" i="5"/>
  <c r="AF29" i="5"/>
  <c r="AQ28" i="5"/>
  <c r="AM28" i="5"/>
  <c r="AF28" i="5"/>
  <c r="AS28" i="5" s="1"/>
  <c r="AQ27" i="5"/>
  <c r="AM27" i="5"/>
  <c r="AF27" i="5"/>
  <c r="AK27" i="5" s="1"/>
  <c r="AQ26" i="5"/>
  <c r="AM26" i="5"/>
  <c r="AF26" i="5"/>
  <c r="AS26" i="5" s="1"/>
  <c r="AQ25" i="5"/>
  <c r="AM25" i="5"/>
  <c r="AF25" i="5"/>
  <c r="AK25" i="5" s="1"/>
  <c r="AQ24" i="5"/>
  <c r="AM24" i="5"/>
  <c r="AF24" i="5"/>
  <c r="AK24" i="5" s="1"/>
  <c r="AQ23" i="5"/>
  <c r="AM23" i="5"/>
  <c r="AF23" i="5"/>
  <c r="AK23" i="5" s="1"/>
  <c r="AQ22" i="5"/>
  <c r="AM22" i="5"/>
  <c r="AF22" i="5"/>
  <c r="AS22" i="5" s="1"/>
  <c r="AQ21" i="5"/>
  <c r="AM21" i="5"/>
  <c r="AF21" i="5"/>
  <c r="AQ20" i="5"/>
  <c r="AM20" i="5"/>
  <c r="AF20" i="5"/>
  <c r="AK20" i="5" s="1"/>
  <c r="AQ19" i="5"/>
  <c r="AM19" i="5"/>
  <c r="AF19" i="5"/>
  <c r="AK19" i="5" s="1"/>
  <c r="AQ18" i="5"/>
  <c r="AM18" i="5"/>
  <c r="AF18" i="5"/>
  <c r="AS18" i="5" s="1"/>
  <c r="AQ17" i="5"/>
  <c r="AM17" i="5"/>
  <c r="AA17" i="5"/>
  <c r="AA45" i="5" s="1"/>
  <c r="Z17" i="5"/>
  <c r="Z45" i="5" s="1"/>
  <c r="Y17" i="5"/>
  <c r="Y45" i="5" s="1"/>
  <c r="X17" i="5"/>
  <c r="X45" i="5" s="1"/>
  <c r="W17" i="5"/>
  <c r="AQ16" i="5"/>
  <c r="AM16" i="5"/>
  <c r="AF16" i="5"/>
  <c r="AK16" i="5" s="1"/>
  <c r="AQ15" i="5"/>
  <c r="AM15" i="5"/>
  <c r="AF15" i="5"/>
  <c r="AS15" i="5" s="1"/>
  <c r="AQ14" i="5"/>
  <c r="AM14" i="5"/>
  <c r="AF14" i="5"/>
  <c r="AQ13" i="5"/>
  <c r="AM13" i="5"/>
  <c r="AF13" i="5"/>
  <c r="AK13" i="5" s="1"/>
  <c r="AQ12" i="5"/>
  <c r="AM12" i="5"/>
  <c r="AF12" i="5"/>
  <c r="AS12" i="5" s="1"/>
  <c r="AQ11" i="5"/>
  <c r="AM11" i="5"/>
  <c r="AF11" i="5"/>
  <c r="AS11" i="5" s="1"/>
  <c r="AQ10" i="5"/>
  <c r="AM10" i="5"/>
  <c r="AF10" i="5"/>
  <c r="AK10" i="5" s="1"/>
  <c r="AQ9" i="5"/>
  <c r="AM9" i="5"/>
  <c r="AF9" i="5"/>
  <c r="AK9" i="5" s="1"/>
  <c r="AQ8" i="5"/>
  <c r="AM8" i="5"/>
  <c r="AF8" i="5"/>
  <c r="AK8" i="5" s="1"/>
  <c r="AS13" i="5" l="1"/>
  <c r="AT13" i="5" s="1"/>
  <c r="AU13" i="5" s="1"/>
  <c r="AV13" i="5" s="1"/>
  <c r="AK18" i="5"/>
  <c r="AT18" i="5" s="1"/>
  <c r="AU18" i="5" s="1"/>
  <c r="AV18" i="5" s="1"/>
  <c r="AS25" i="5"/>
  <c r="AS41" i="5"/>
  <c r="AT41" i="5" s="1"/>
  <c r="AU41" i="5" s="1"/>
  <c r="AV41" i="5" s="1"/>
  <c r="AS44" i="5"/>
  <c r="AT44" i="5" s="1"/>
  <c r="AU44" i="5" s="1"/>
  <c r="AV44" i="5" s="1"/>
  <c r="AK39" i="5"/>
  <c r="AT39" i="5" s="1"/>
  <c r="AU39" i="5" s="1"/>
  <c r="AV39" i="5" s="1"/>
  <c r="AK42" i="5"/>
  <c r="AT42" i="5" s="1"/>
  <c r="AU42" i="5" s="1"/>
  <c r="AK38" i="5"/>
  <c r="AK40" i="5"/>
  <c r="AT40" i="5" s="1"/>
  <c r="AU40" i="5" s="1"/>
  <c r="AV40" i="5" s="1"/>
  <c r="AK43" i="5"/>
  <c r="AT43" i="5" s="1"/>
  <c r="AS10" i="5"/>
  <c r="AK11" i="5"/>
  <c r="AT11" i="5" s="1"/>
  <c r="AK34" i="5"/>
  <c r="AK15" i="5"/>
  <c r="AT15" i="5" s="1"/>
  <c r="AU15" i="5" s="1"/>
  <c r="AV15" i="5" s="1"/>
  <c r="AK12" i="5"/>
  <c r="AT12" i="5" s="1"/>
  <c r="AU12" i="5" s="1"/>
  <c r="AV12" i="5" s="1"/>
  <c r="AK28" i="5"/>
  <c r="AT28" i="5" s="1"/>
  <c r="AU28" i="5" s="1"/>
  <c r="AV28" i="5" s="1"/>
  <c r="AK26" i="5"/>
  <c r="AT26" i="5" s="1"/>
  <c r="AU26" i="5" s="1"/>
  <c r="AV26" i="5" s="1"/>
  <c r="AT34" i="5"/>
  <c r="AU34" i="5" s="1"/>
  <c r="AV34" i="5" s="1"/>
  <c r="AS36" i="5"/>
  <c r="AT36" i="5" s="1"/>
  <c r="AU36" i="5" s="1"/>
  <c r="AV36" i="5" s="1"/>
  <c r="AT38" i="5"/>
  <c r="AU38" i="5" s="1"/>
  <c r="AV38" i="5" s="1"/>
  <c r="AK22" i="5"/>
  <c r="AT22" i="5" s="1"/>
  <c r="AU22" i="5" s="1"/>
  <c r="AV22" i="5" s="1"/>
  <c r="AK30" i="5"/>
  <c r="AT30" i="5" s="1"/>
  <c r="AU30" i="5" s="1"/>
  <c r="AV30" i="5" s="1"/>
  <c r="W45" i="5"/>
  <c r="AF17" i="5"/>
  <c r="AF45" i="5" s="1"/>
  <c r="AS20" i="5"/>
  <c r="AS32" i="5"/>
  <c r="AS9" i="5"/>
  <c r="AS27" i="5"/>
  <c r="AK29" i="5"/>
  <c r="AS29" i="5"/>
  <c r="AS19" i="5"/>
  <c r="AK21" i="5"/>
  <c r="AS21" i="5"/>
  <c r="AT25" i="5"/>
  <c r="AU25" i="5" s="1"/>
  <c r="AV25" i="5" s="1"/>
  <c r="AS31" i="5"/>
  <c r="AK33" i="5"/>
  <c r="AS33" i="5"/>
  <c r="AK14" i="5"/>
  <c r="AS14" i="5"/>
  <c r="AS37" i="5"/>
  <c r="AS8" i="5"/>
  <c r="AS16" i="5"/>
  <c r="AS23" i="5"/>
  <c r="AS24" i="5"/>
  <c r="AS35" i="5"/>
  <c r="AW42" i="5" l="1"/>
  <c r="AT10" i="5"/>
  <c r="AU10" i="5" s="1"/>
  <c r="AV10" i="5" s="1"/>
  <c r="AT21" i="5"/>
  <c r="AU21" i="5" s="1"/>
  <c r="AV21" i="5" s="1"/>
  <c r="AT24" i="5"/>
  <c r="AU24" i="5" s="1"/>
  <c r="AV24" i="5" s="1"/>
  <c r="AT27" i="5"/>
  <c r="AU27" i="5" s="1"/>
  <c r="AV27" i="5" s="1"/>
  <c r="AV42" i="5"/>
  <c r="AY42" i="5" s="1"/>
  <c r="AX42" i="5"/>
  <c r="AT23" i="5"/>
  <c r="AU23" i="5" s="1"/>
  <c r="AV23" i="5" s="1"/>
  <c r="AU11" i="5"/>
  <c r="AV11" i="5" s="1"/>
  <c r="AT31" i="5"/>
  <c r="AT35" i="5"/>
  <c r="AT16" i="5"/>
  <c r="AT14" i="5"/>
  <c r="AU14" i="5" s="1"/>
  <c r="AV14" i="5" s="1"/>
  <c r="AT19" i="5"/>
  <c r="AU19" i="5" s="1"/>
  <c r="AV19" i="5" s="1"/>
  <c r="AT29" i="5"/>
  <c r="AT20" i="5"/>
  <c r="AU20" i="5" s="1"/>
  <c r="AV20" i="5" s="1"/>
  <c r="AU43" i="5"/>
  <c r="AV43" i="5" s="1"/>
  <c r="AW43" i="5"/>
  <c r="AT8" i="5"/>
  <c r="AT37" i="5"/>
  <c r="AU37" i="5" s="1"/>
  <c r="AV37" i="5" s="1"/>
  <c r="AT33" i="5"/>
  <c r="AU33" i="5" s="1"/>
  <c r="AV33" i="5" s="1"/>
  <c r="AW40" i="5"/>
  <c r="AT9" i="5"/>
  <c r="AK17" i="5"/>
  <c r="AS17" i="5"/>
  <c r="AT32" i="5"/>
  <c r="AU32" i="5" s="1"/>
  <c r="AV32" i="5" s="1"/>
  <c r="AU16" i="5" l="1"/>
  <c r="AV16" i="5" s="1"/>
  <c r="AU8" i="5"/>
  <c r="AW8" i="5"/>
  <c r="AU31" i="5"/>
  <c r="AV31" i="5" s="1"/>
  <c r="AW30" i="5"/>
  <c r="AU9" i="5"/>
  <c r="AV9" i="5" s="1"/>
  <c r="AW9" i="5"/>
  <c r="AX43" i="5"/>
  <c r="AY43" i="5" s="1"/>
  <c r="AW29" i="5"/>
  <c r="AU29" i="5"/>
  <c r="AU35" i="5"/>
  <c r="AV35" i="5" s="1"/>
  <c r="AW35" i="5"/>
  <c r="AT17" i="5"/>
  <c r="AU17" i="5" s="1"/>
  <c r="AV17" i="5" s="1"/>
  <c r="AX40" i="5"/>
  <c r="AY40" i="5" s="1"/>
  <c r="AW11" i="5"/>
  <c r="AW16" i="5" l="1"/>
  <c r="AX16" i="5" s="1"/>
  <c r="AY16" i="5" s="1"/>
  <c r="AX11" i="5"/>
  <c r="AY11" i="5" s="1"/>
  <c r="AX29" i="5"/>
  <c r="AV29" i="5"/>
  <c r="AY29" i="5" s="1"/>
  <c r="AX9" i="5"/>
  <c r="AY9" i="5" s="1"/>
  <c r="AT45" i="5"/>
  <c r="I2" i="5" s="1"/>
  <c r="AX35" i="5"/>
  <c r="AY35" i="5" s="1"/>
  <c r="AX30" i="5"/>
  <c r="AY30" i="5" s="1"/>
  <c r="AU45" i="5"/>
  <c r="I3" i="5" s="1"/>
  <c r="AV8" i="5"/>
  <c r="AX8" i="5"/>
  <c r="AW45" i="5" l="1"/>
  <c r="AX45" i="5"/>
  <c r="AV45" i="5"/>
  <c r="I4" i="5" s="1"/>
  <c r="AY8" i="5"/>
  <c r="AY45" i="5" l="1"/>
</calcChain>
</file>

<file path=xl/sharedStrings.xml><?xml version="1.0" encoding="utf-8"?>
<sst xmlns="http://schemas.openxmlformats.org/spreadsheetml/2006/main" count="537" uniqueCount="198">
  <si>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</si>
  <si>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</si>
  <si>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</si>
  <si>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</si>
  <si>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</si>
  <si>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</si>
  <si>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</si>
  <si>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Nr gazomierza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</si>
  <si>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</si>
  <si>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</si>
  <si>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</si>
  <si>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</si>
  <si>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</si>
  <si>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</si>
  <si>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</si>
  <si>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</si>
  <si>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</si>
  <si>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</si>
  <si>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</si>
  <si>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</si>
  <si>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</si>
  <si>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</si>
  <si>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>Szacowane roczne zużycie paliwa gazowego [kWh]</t>
  </si>
  <si>
    <t>Urządzenie odbiorcze</t>
  </si>
  <si>
    <t>Akcyza</t>
  </si>
  <si>
    <t>Nr PPG wg OSD</t>
  </si>
  <si>
    <t>Lp.</t>
  </si>
  <si>
    <t>Ilość godzin w roku [h]</t>
  </si>
  <si>
    <t>Wartość netto</t>
  </si>
  <si>
    <t>Wartość brutto</t>
  </si>
  <si>
    <t>VAT</t>
  </si>
  <si>
    <t>Cena jednostkowa paliwa netto [zł/kWh]</t>
  </si>
  <si>
    <t>Wartość abonamentu netto</t>
  </si>
  <si>
    <t>Wartość akcyzy netto</t>
  </si>
  <si>
    <t>Wartość opłaty dystrybucyjnej stałej</t>
  </si>
  <si>
    <t>Cena jednostkowa opłaty dystrybucyjnej zmiennej netto [zł/kWh]</t>
  </si>
  <si>
    <t>Cena jednostkowa abonamentu netto [zł/mc]</t>
  </si>
  <si>
    <t>Cena jednostkowa akcyzy netto [zł/kWh]</t>
  </si>
  <si>
    <t>Cena jednostkowa opłaty dystrybucyjnej stałej netto [zł/mc]</t>
  </si>
  <si>
    <t>Wartość opłaty dystrybucyjnej zmiennej</t>
  </si>
  <si>
    <t>70-540</t>
  </si>
  <si>
    <t>Szczecin</t>
  </si>
  <si>
    <t xml:space="preserve">Korsarzy </t>
  </si>
  <si>
    <t>W-3.6</t>
  </si>
  <si>
    <t>Gryfice</t>
  </si>
  <si>
    <t>kocioł gazowy</t>
  </si>
  <si>
    <t>Urząd Marszałkowski Województwa Zachodniopomorskiego</t>
  </si>
  <si>
    <t>72-300</t>
  </si>
  <si>
    <t>Trzygłowska</t>
  </si>
  <si>
    <t>1401933125</t>
  </si>
  <si>
    <t>310344</t>
  </si>
  <si>
    <t>Wojewódzka Stacja Pogotowia Ratunkowego w Szczecinie</t>
  </si>
  <si>
    <t>70-526</t>
  </si>
  <si>
    <t xml:space="preserve">Mazowiecka </t>
  </si>
  <si>
    <t>kocioł gazowy co i cw</t>
  </si>
  <si>
    <t>73-200</t>
  </si>
  <si>
    <t>Choszczno</t>
  </si>
  <si>
    <t>Zielna</t>
  </si>
  <si>
    <t>74-505</t>
  </si>
  <si>
    <t>Mieszkowice</t>
  </si>
  <si>
    <t>Korczaka</t>
  </si>
  <si>
    <t>1a</t>
  </si>
  <si>
    <t>W-2.1</t>
  </si>
  <si>
    <t>74-400</t>
  </si>
  <si>
    <t>Dębno</t>
  </si>
  <si>
    <t xml:space="preserve">Piłsudskiego </t>
  </si>
  <si>
    <t>72-100</t>
  </si>
  <si>
    <t>Goleniów</t>
  </si>
  <si>
    <t>Nowogardzka</t>
  </si>
  <si>
    <t>2a</t>
  </si>
  <si>
    <t>72-320</t>
  </si>
  <si>
    <t>Trzebiatów</t>
  </si>
  <si>
    <t>II Pułku Ułanów</t>
  </si>
  <si>
    <t>kocioł gazowy co</t>
  </si>
  <si>
    <t xml:space="preserve">72-300 </t>
  </si>
  <si>
    <t>3 Maja</t>
  </si>
  <si>
    <t>1b</t>
  </si>
  <si>
    <t>73-150</t>
  </si>
  <si>
    <t>Łobez</t>
  </si>
  <si>
    <t>Waryńskiego</t>
  </si>
  <si>
    <t>72-200</t>
  </si>
  <si>
    <t>Nowogard</t>
  </si>
  <si>
    <t>Wojska Polskiego</t>
  </si>
  <si>
    <t>kocioł gazowy co z zasobnikiem</t>
  </si>
  <si>
    <t>72-010</t>
  </si>
  <si>
    <t>Police</t>
  </si>
  <si>
    <t>Grunwaldzka</t>
  </si>
  <si>
    <t>18 dz.2381</t>
  </si>
  <si>
    <t>70-478</t>
  </si>
  <si>
    <t xml:space="preserve"> 70-806</t>
  </si>
  <si>
    <t>Gryfińska</t>
  </si>
  <si>
    <t>78-600</t>
  </si>
  <si>
    <t>Wałcz</t>
  </si>
  <si>
    <t>Dąbrowskiego</t>
  </si>
  <si>
    <t>W-4</t>
  </si>
  <si>
    <t>70-347</t>
  </si>
  <si>
    <t>Bolesława Śmiałego</t>
  </si>
  <si>
    <t>73-110</t>
  </si>
  <si>
    <t>Stargard</t>
  </si>
  <si>
    <t>Aleja Żołnierza</t>
  </si>
  <si>
    <t>Kocioł Gazowy CO</t>
  </si>
  <si>
    <t>1400795002</t>
  </si>
  <si>
    <t>77657</t>
  </si>
  <si>
    <t>70-780</t>
  </si>
  <si>
    <t>Mączna</t>
  </si>
  <si>
    <t>Kocioł gazowy co i cw szt.2</t>
  </si>
  <si>
    <t>71-210</t>
  </si>
  <si>
    <t>Żołnierska</t>
  </si>
  <si>
    <t>PL0031911438</t>
  </si>
  <si>
    <t>kocioł gazowy co i cw szt2</t>
  </si>
  <si>
    <t>71-332</t>
  </si>
  <si>
    <t>Marii Skłodowskiej-Curie</t>
  </si>
  <si>
    <t>kocioł gazowy szt.3</t>
  </si>
  <si>
    <t xml:space="preserve"> 70-780</t>
  </si>
  <si>
    <t>4b</t>
  </si>
  <si>
    <t>PL0031911214</t>
  </si>
  <si>
    <t>W-6A</t>
  </si>
  <si>
    <t>PL0031911213</t>
  </si>
  <si>
    <t>PL0031948368</t>
  </si>
  <si>
    <t>868921/2016</t>
  </si>
  <si>
    <t>Samodzielny Publiczny Wojewódzki Szpital Zespolony</t>
  </si>
  <si>
    <t>71-455</t>
  </si>
  <si>
    <t>Arkońska</t>
  </si>
  <si>
    <t>71-460</t>
  </si>
  <si>
    <t>Broniewskiego</t>
  </si>
  <si>
    <t>00098450</t>
  </si>
  <si>
    <t>ZW</t>
  </si>
  <si>
    <t>00828678</t>
  </si>
  <si>
    <t>PL 0031911334</t>
  </si>
  <si>
    <t>546430304</t>
  </si>
  <si>
    <t>W-5.1</t>
  </si>
  <si>
    <t>PL 0031911332</t>
  </si>
  <si>
    <t>29566130</t>
  </si>
  <si>
    <t>70-891</t>
  </si>
  <si>
    <t>PL 0031911093</t>
  </si>
  <si>
    <t>211593/2012</t>
  </si>
  <si>
    <t>W-6.1</t>
  </si>
  <si>
    <t>Zachodniopomorskie Centrum Doskonalenia Nauczycieli</t>
  </si>
  <si>
    <t>70-236</t>
  </si>
  <si>
    <t xml:space="preserve">Sowińskiego </t>
  </si>
  <si>
    <t>72-400</t>
  </si>
  <si>
    <t>Koszarowa</t>
  </si>
  <si>
    <t>kocioł gazowy jednofunkcyjny</t>
  </si>
  <si>
    <t>72-600</t>
  </si>
  <si>
    <t>Świnoujście</t>
  </si>
  <si>
    <t>Zachodniopomorskie Centrum Kształcenia Zawodowego i Ustawicznego w Szczecinie</t>
  </si>
  <si>
    <t>piecyk kąpielowy</t>
  </si>
  <si>
    <t>W-1.1</t>
  </si>
  <si>
    <t>palnik laboratoryjny szt 62</t>
  </si>
  <si>
    <t>taboret gazowy szt2</t>
  </si>
  <si>
    <t>kocioł gazowy CO jednofunkcyjny</t>
  </si>
  <si>
    <t>PL0031911461</t>
  </si>
  <si>
    <t>PL0031911250</t>
  </si>
  <si>
    <t>Zachodniopomorskie Centrum Onkologii</t>
  </si>
  <si>
    <t>71-730</t>
  </si>
  <si>
    <t>Strzałowska</t>
  </si>
  <si>
    <t xml:space="preserve">Strzałowska </t>
  </si>
  <si>
    <t>kocioł grzewczy</t>
  </si>
  <si>
    <t>PL0031911140</t>
  </si>
  <si>
    <t>150301</t>
  </si>
  <si>
    <t>1406098333</t>
  </si>
  <si>
    <t>00045887</t>
  </si>
  <si>
    <t>Korsarzy</t>
  </si>
  <si>
    <t>kocioł gazowy co  szt.2</t>
  </si>
  <si>
    <t>5925201001/A</t>
  </si>
  <si>
    <t>29566124</t>
  </si>
  <si>
    <t>kocioł centralnego ogrzewania</t>
  </si>
  <si>
    <t>Muzeum Narodowe w Szczecinie</t>
  </si>
  <si>
    <t>70-561</t>
  </si>
  <si>
    <t xml:space="preserve">Staromłyńska </t>
  </si>
  <si>
    <t>Wały Chrobrego</t>
  </si>
  <si>
    <t>1460000576</t>
  </si>
  <si>
    <t>tak</t>
  </si>
  <si>
    <t xml:space="preserve"> Gryfice</t>
  </si>
  <si>
    <t xml:space="preserve">Błonie </t>
  </si>
  <si>
    <t>1401950001</t>
  </si>
  <si>
    <t>Wartość netto jednostki</t>
  </si>
  <si>
    <t>VAT  jednostki</t>
  </si>
  <si>
    <t>Wartość brutto jednostki</t>
  </si>
  <si>
    <t>9903901003</t>
  </si>
  <si>
    <t>00096044</t>
  </si>
  <si>
    <t>ID</t>
  </si>
  <si>
    <t>Alfreda Sokołowskiego</t>
  </si>
  <si>
    <t>05448136</t>
  </si>
  <si>
    <t>kocioł grzewczy szt 2</t>
  </si>
  <si>
    <t>kocioł grzewczy szt 3</t>
  </si>
  <si>
    <t>kocioł grzewczy szt 1</t>
  </si>
  <si>
    <t>kuchenka gazowa szt 3
palniki laboratoryjne szt 2</t>
  </si>
  <si>
    <t xml:space="preserve">Lp. </t>
  </si>
  <si>
    <t>Odbiorca/Adresat faktury</t>
  </si>
  <si>
    <t>Wojewódzki Ośrodek Medycyny Pracy - Zachodniopomorskie Centrum Leczenia i Profilaktyki</t>
  </si>
  <si>
    <t>Samodzielny Publiczny Specjalistyczny Zakład Opieki Zdrowotnej „Zdroje"</t>
  </si>
  <si>
    <t>Zamek Książąt Pomorskich w Szczecinie</t>
  </si>
  <si>
    <t>Cena jednostkowa netto paliwa gazowego w zł / kWh</t>
  </si>
  <si>
    <t>Załącznik nr 1a do SIWZ 
Formularz ilościowo–cenowy przedmiotu zamówienia</t>
  </si>
  <si>
    <r>
      <rPr>
        <u/>
        <sz val="9"/>
        <color rgb="FFFF0000"/>
        <rFont val="Arial"/>
        <family val="2"/>
        <charset val="238"/>
      </rPr>
      <t>Instrukcja dla Wykonawcy</t>
    </r>
    <r>
      <rPr>
        <sz val="9"/>
        <color rgb="FFFF0000"/>
        <rFont val="Arial"/>
        <family val="2"/>
        <charset val="238"/>
      </rPr>
      <t>:
W powyższej komórce zaznaczonej żółtym kolorem należy wpisać 
cenę jednostkową za 1 kWh zachowując format ceny</t>
    </r>
  </si>
  <si>
    <t>Łączna Cena brutto za realizację przedmiotu zamówienia</t>
  </si>
  <si>
    <t>Łączna Cena netto za realizację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</si>
</sst>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[$-415]General"/>
    <numFmt numFmtId="166" formatCode="&quot; &quot;#,##0.00&quot; zł &quot;;&quot;-&quot;#,##0.00&quot; zł &quot;;&quot; -&quot;#&quot; zł &quot;;@&quot; &quot;"/>
    <numFmt numFmtId="167" formatCode="#,##0.00000\ &quot;zł&quot;"/>
    <numFmt numFmtId="168" formatCode="#,##0.0000\ &quot;zł&quot;"/>
  </numFmts>
  <fonts count="21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9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u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3" fillId="0" borderId="0" applyFont="0" applyFill="0" applyBorder="0" applyAlignment="0" applyProtection="0"/>
    <xf numFmtId="165" fontId="3" fillId="0" borderId="0"/>
    <xf numFmtId="166" fontId="3" fillId="0" borderId="0"/>
  </cellStyleXfs>
  <cellXfs count="319">
    <xf numFmtId="0" fontId="0" fillId="0" borderId="0" xfId="0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wrapText="1"/>
    </xf>
    <xf numFmtId="0" fontId="5" fillId="0" borderId="0" xfId="0" applyFont="1" applyFill="1" applyBorder="1" applyAlignment="1">
      <alignment horizontal="center" wrapText="1"/>
    </xf>
    <xf numFmtId="44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165" fontId="5" fillId="0" borderId="0" xfId="6" applyFont="1" applyFill="1" applyAlignment="1">
      <alignment vertical="center" wrapText="1"/>
    </xf>
    <xf numFmtId="165" fontId="5" fillId="0" borderId="0" xfId="6" applyFont="1" applyAlignment="1">
      <alignment vertical="center" wrapText="1"/>
    </xf>
    <xf numFmtId="165" fontId="10" fillId="0" borderId="0" xfId="6" applyFont="1" applyFill="1" applyAlignment="1">
      <alignment vertical="center" wrapText="1"/>
    </xf>
    <xf numFmtId="165" fontId="10" fillId="0" borderId="0" xfId="6" applyFont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8" fontId="14" fillId="4" borderId="17" xfId="0" applyNumberFormat="1" applyFont="1" applyFill="1" applyBorder="1" applyAlignment="1">
      <alignment vertical="center" wrapText="1"/>
    </xf>
    <xf numFmtId="44" fontId="14" fillId="0" borderId="19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44" fontId="18" fillId="0" borderId="1" xfId="5" applyFont="1" applyFill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44" fontId="15" fillId="0" borderId="1" xfId="5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vertical="center" wrapText="1"/>
    </xf>
    <xf numFmtId="167" fontId="13" fillId="0" borderId="5" xfId="0" applyNumberFormat="1" applyFont="1" applyBorder="1" applyAlignment="1">
      <alignment horizontal="center" vertical="center" wrapText="1"/>
    </xf>
    <xf numFmtId="44" fontId="18" fillId="0" borderId="5" xfId="5" applyFont="1" applyFill="1" applyBorder="1" applyAlignment="1">
      <alignment vertical="center" wrapText="1"/>
    </xf>
    <xf numFmtId="44" fontId="13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5" fontId="13" fillId="0" borderId="1" xfId="6" applyFont="1" applyBorder="1" applyAlignment="1">
      <alignment vertical="center" wrapText="1"/>
    </xf>
    <xf numFmtId="44" fontId="13" fillId="0" borderId="1" xfId="5" applyFont="1" applyFill="1" applyBorder="1" applyAlignment="1">
      <alignment vertical="center" wrapText="1"/>
    </xf>
    <xf numFmtId="44" fontId="13" fillId="0" borderId="1" xfId="0" applyNumberFormat="1" applyFont="1" applyFill="1" applyBorder="1" applyAlignment="1">
      <alignment vertical="center" wrapText="1"/>
    </xf>
    <xf numFmtId="44" fontId="13" fillId="0" borderId="1" xfId="5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vertical="center" wrapText="1"/>
    </xf>
    <xf numFmtId="167" fontId="13" fillId="0" borderId="2" xfId="0" applyNumberFormat="1" applyFont="1" applyBorder="1" applyAlignment="1">
      <alignment horizontal="center" vertical="center" wrapText="1"/>
    </xf>
    <xf numFmtId="44" fontId="18" fillId="0" borderId="2" xfId="5" applyFont="1" applyFill="1" applyBorder="1" applyAlignment="1">
      <alignment vertical="center" wrapText="1"/>
    </xf>
    <xf numFmtId="44" fontId="13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5" fontId="15" fillId="0" borderId="4" xfId="6" applyFont="1" applyBorder="1" applyAlignment="1">
      <alignment horizontal="center" vertical="center" wrapText="1"/>
    </xf>
    <xf numFmtId="165" fontId="15" fillId="0" borderId="4" xfId="6" applyFont="1" applyBorder="1" applyAlignment="1">
      <alignment vertical="center" wrapText="1"/>
    </xf>
    <xf numFmtId="49" fontId="15" fillId="0" borderId="4" xfId="6" applyNumberFormat="1" applyFont="1" applyFill="1" applyBorder="1" applyAlignment="1">
      <alignment vertical="center" wrapText="1"/>
    </xf>
    <xf numFmtId="49" fontId="15" fillId="0" borderId="4" xfId="6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 wrapText="1"/>
    </xf>
    <xf numFmtId="165" fontId="15" fillId="0" borderId="4" xfId="6" applyFont="1" applyFill="1" applyBorder="1" applyAlignment="1">
      <alignment horizontal="center"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44" fontId="18" fillId="0" borderId="4" xfId="5" applyFont="1" applyFill="1" applyBorder="1" applyAlignment="1">
      <alignment vertical="center" wrapText="1"/>
    </xf>
    <xf numFmtId="44" fontId="13" fillId="0" borderId="4" xfId="0" applyNumberFormat="1" applyFont="1" applyBorder="1" applyAlignment="1">
      <alignment vertical="center" wrapText="1"/>
    </xf>
    <xf numFmtId="166" fontId="15" fillId="0" borderId="4" xfId="7" applyFont="1" applyFill="1" applyBorder="1" applyAlignment="1" applyProtection="1">
      <alignment vertical="center" wrapText="1"/>
    </xf>
    <xf numFmtId="0" fontId="13" fillId="0" borderId="4" xfId="0" applyFont="1" applyBorder="1" applyAlignment="1">
      <alignment vertical="center" wrapText="1"/>
    </xf>
    <xf numFmtId="44" fontId="13" fillId="0" borderId="4" xfId="5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165" fontId="15" fillId="0" borderId="1" xfId="6" applyFont="1" applyBorder="1" applyAlignment="1">
      <alignment horizontal="center" vertical="center" wrapText="1"/>
    </xf>
    <xf numFmtId="165" fontId="15" fillId="0" borderId="1" xfId="6" applyFont="1" applyBorder="1" applyAlignment="1">
      <alignment vertical="center" wrapText="1"/>
    </xf>
    <xf numFmtId="49" fontId="15" fillId="0" borderId="1" xfId="6" applyNumberFormat="1" applyFont="1" applyFill="1" applyBorder="1" applyAlignment="1">
      <alignment vertical="center" wrapText="1"/>
    </xf>
    <xf numFmtId="49" fontId="15" fillId="0" borderId="1" xfId="6" applyNumberFormat="1" applyFont="1" applyBorder="1" applyAlignment="1">
      <alignment horizontal="center" vertical="center" wrapText="1"/>
    </xf>
    <xf numFmtId="165" fontId="15" fillId="0" borderId="1" xfId="6" applyFont="1" applyFill="1" applyBorder="1" applyAlignment="1">
      <alignment vertical="center" wrapText="1"/>
    </xf>
    <xf numFmtId="166" fontId="15" fillId="0" borderId="1" xfId="7" applyFont="1" applyFill="1" applyBorder="1" applyAlignment="1" applyProtection="1">
      <alignment vertical="center" wrapText="1"/>
    </xf>
    <xf numFmtId="0" fontId="18" fillId="0" borderId="1" xfId="0" applyFont="1" applyBorder="1" applyAlignment="1">
      <alignment vertical="center" wrapText="1"/>
    </xf>
    <xf numFmtId="165" fontId="15" fillId="0" borderId="1" xfId="6" applyFont="1" applyFill="1" applyBorder="1" applyAlignment="1">
      <alignment horizontal="center" vertical="center" wrapText="1"/>
    </xf>
    <xf numFmtId="165" fontId="19" fillId="0" borderId="0" xfId="6" applyFont="1" applyBorder="1" applyAlignment="1">
      <alignment horizontal="center" vertical="center" wrapText="1"/>
    </xf>
    <xf numFmtId="165" fontId="19" fillId="0" borderId="2" xfId="6" applyFont="1" applyBorder="1" applyAlignment="1">
      <alignment horizontal="center" vertical="center" wrapText="1"/>
    </xf>
    <xf numFmtId="165" fontId="19" fillId="0" borderId="2" xfId="6" applyFont="1" applyBorder="1" applyAlignment="1">
      <alignment vertical="center" wrapText="1"/>
    </xf>
    <xf numFmtId="49" fontId="19" fillId="0" borderId="2" xfId="6" applyNumberFormat="1" applyFont="1" applyFill="1" applyBorder="1" applyAlignment="1">
      <alignment vertical="center" wrapText="1"/>
    </xf>
    <xf numFmtId="49" fontId="19" fillId="0" borderId="2" xfId="6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 wrapText="1"/>
    </xf>
    <xf numFmtId="167" fontId="19" fillId="0" borderId="2" xfId="0" applyNumberFormat="1" applyFont="1" applyBorder="1" applyAlignment="1">
      <alignment horizontal="center" vertical="center" wrapText="1"/>
    </xf>
    <xf numFmtId="44" fontId="19" fillId="0" borderId="2" xfId="5" applyFont="1" applyFill="1" applyBorder="1" applyAlignment="1">
      <alignment vertical="center" wrapText="1"/>
    </xf>
    <xf numFmtId="44" fontId="19" fillId="0" borderId="2" xfId="6" applyNumberFormat="1" applyFont="1" applyBorder="1" applyAlignment="1">
      <alignment vertical="center" wrapText="1"/>
    </xf>
    <xf numFmtId="44" fontId="19" fillId="0" borderId="2" xfId="5" applyFont="1" applyBorder="1" applyAlignment="1">
      <alignment vertical="center" wrapText="1"/>
    </xf>
    <xf numFmtId="166" fontId="19" fillId="0" borderId="2" xfId="7" applyFont="1" applyFill="1" applyBorder="1" applyAlignment="1" applyProtection="1">
      <alignment vertical="center" wrapText="1"/>
    </xf>
    <xf numFmtId="0" fontId="19" fillId="0" borderId="2" xfId="0" applyFont="1" applyBorder="1" applyAlignment="1">
      <alignment vertical="center" wrapText="1"/>
    </xf>
    <xf numFmtId="44" fontId="19" fillId="0" borderId="2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49" fontId="19" fillId="0" borderId="4" xfId="0" applyNumberFormat="1" applyFont="1" applyFill="1" applyBorder="1" applyAlignment="1">
      <alignment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vertical="center" wrapText="1"/>
    </xf>
    <xf numFmtId="1" fontId="19" fillId="0" borderId="4" xfId="0" applyNumberFormat="1" applyFont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165" fontId="19" fillId="0" borderId="4" xfId="6" applyFont="1" applyBorder="1" applyAlignment="1">
      <alignment vertical="center" wrapText="1"/>
    </xf>
    <xf numFmtId="167" fontId="19" fillId="0" borderId="4" xfId="0" applyNumberFormat="1" applyFont="1" applyBorder="1" applyAlignment="1">
      <alignment horizontal="center" vertical="center" wrapText="1"/>
    </xf>
    <xf numFmtId="44" fontId="19" fillId="0" borderId="4" xfId="5" applyFont="1" applyFill="1" applyBorder="1" applyAlignment="1">
      <alignment vertical="center" wrapText="1"/>
    </xf>
    <xf numFmtId="44" fontId="19" fillId="0" borderId="4" xfId="0" applyNumberFormat="1" applyFont="1" applyBorder="1" applyAlignment="1">
      <alignment vertical="center" wrapText="1"/>
    </xf>
    <xf numFmtId="44" fontId="19" fillId="0" borderId="4" xfId="5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3" fontId="19" fillId="0" borderId="2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3" fontId="18" fillId="0" borderId="4" xfId="0" applyNumberFormat="1" applyFont="1" applyBorder="1" applyAlignment="1">
      <alignment vertical="center" wrapText="1"/>
    </xf>
    <xf numFmtId="167" fontId="18" fillId="0" borderId="4" xfId="0" applyNumberFormat="1" applyFont="1" applyBorder="1" applyAlignment="1">
      <alignment horizontal="center" vertical="center" wrapText="1"/>
    </xf>
    <xf numFmtId="44" fontId="18" fillId="0" borderId="4" xfId="0" applyNumberFormat="1" applyFont="1" applyBorder="1" applyAlignment="1">
      <alignment vertical="center" wrapText="1"/>
    </xf>
    <xf numFmtId="44" fontId="18" fillId="0" borderId="4" xfId="5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4" fontId="15" fillId="0" borderId="0" xfId="0" applyNumberFormat="1" applyFont="1" applyAlignment="1">
      <alignment vertical="center" wrapText="1"/>
    </xf>
    <xf numFmtId="44" fontId="20" fillId="0" borderId="14" xfId="0" applyNumberFormat="1" applyFont="1" applyBorder="1" applyAlignment="1">
      <alignment vertical="center" wrapText="1"/>
    </xf>
    <xf numFmtId="44" fontId="20" fillId="0" borderId="7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6" fillId="0" borderId="24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5" fontId="19" fillId="0" borderId="30" xfId="6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49" fontId="13" fillId="0" borderId="21" xfId="0" applyNumberFormat="1" applyFont="1" applyBorder="1" applyAlignment="1">
      <alignment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3" fontId="13" fillId="0" borderId="21" xfId="0" applyNumberFormat="1" applyFont="1" applyBorder="1" applyAlignment="1">
      <alignment vertical="center" wrapText="1"/>
    </xf>
    <xf numFmtId="165" fontId="13" fillId="0" borderId="21" xfId="6" applyFont="1" applyBorder="1" applyAlignment="1">
      <alignment vertical="center" wrapText="1"/>
    </xf>
    <xf numFmtId="167" fontId="13" fillId="0" borderId="21" xfId="0" applyNumberFormat="1" applyFont="1" applyBorder="1" applyAlignment="1">
      <alignment horizontal="center" vertical="center" wrapText="1"/>
    </xf>
    <xf numFmtId="44" fontId="13" fillId="0" borderId="21" xfId="5" applyFont="1" applyFill="1" applyBorder="1" applyAlignment="1">
      <alignment vertical="center" wrapText="1"/>
    </xf>
    <xf numFmtId="44" fontId="13" fillId="0" borderId="21" xfId="0" applyNumberFormat="1" applyFont="1" applyBorder="1" applyAlignment="1">
      <alignment vertical="center" wrapText="1"/>
    </xf>
    <xf numFmtId="44" fontId="13" fillId="0" borderId="21" xfId="5" applyFont="1" applyBorder="1" applyAlignment="1">
      <alignment vertical="center" wrapText="1"/>
    </xf>
    <xf numFmtId="44" fontId="20" fillId="0" borderId="40" xfId="0" applyNumberFormat="1" applyFont="1" applyBorder="1" applyAlignment="1">
      <alignment horizontal="center" vertical="center" wrapText="1"/>
    </xf>
    <xf numFmtId="44" fontId="20" fillId="0" borderId="41" xfId="0" applyNumberFormat="1" applyFont="1" applyBorder="1" applyAlignment="1">
      <alignment horizontal="center" vertical="center" wrapText="1"/>
    </xf>
    <xf numFmtId="44" fontId="20" fillId="0" borderId="42" xfId="0" applyNumberFormat="1" applyFont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49" fontId="13" fillId="5" borderId="4" xfId="0" applyNumberFormat="1" applyFont="1" applyFill="1" applyBorder="1" applyAlignment="1">
      <alignment vertical="center" wrapText="1"/>
    </xf>
    <xf numFmtId="49" fontId="13" fillId="5" borderId="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vertical="center" wrapText="1"/>
    </xf>
    <xf numFmtId="167" fontId="13" fillId="5" borderId="4" xfId="0" applyNumberFormat="1" applyFont="1" applyFill="1" applyBorder="1" applyAlignment="1">
      <alignment horizontal="center" vertical="center" wrapText="1"/>
    </xf>
    <xf numFmtId="44" fontId="13" fillId="5" borderId="4" xfId="5" applyFont="1" applyFill="1" applyBorder="1" applyAlignment="1">
      <alignment vertical="center" wrapText="1"/>
    </xf>
    <xf numFmtId="44" fontId="13" fillId="5" borderId="4" xfId="0" applyNumberFormat="1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44" fontId="18" fillId="5" borderId="4" xfId="5" applyFont="1" applyFill="1" applyBorder="1" applyAlignment="1">
      <alignment vertical="center" wrapText="1"/>
    </xf>
    <xf numFmtId="44" fontId="13" fillId="5" borderId="4" xfId="0" applyNumberFormat="1" applyFont="1" applyFill="1" applyBorder="1" applyAlignment="1">
      <alignment horizontal="center" vertical="center" wrapText="1"/>
    </xf>
    <xf numFmtId="44" fontId="13" fillId="5" borderId="27" xfId="0" applyNumberFormat="1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49" fontId="13" fillId="5" borderId="1" xfId="0" applyNumberFormat="1" applyFont="1" applyFill="1" applyBorder="1" applyAlignment="1">
      <alignment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vertical="center" wrapText="1"/>
    </xf>
    <xf numFmtId="167" fontId="13" fillId="5" borderId="1" xfId="0" applyNumberFormat="1" applyFont="1" applyFill="1" applyBorder="1" applyAlignment="1">
      <alignment horizontal="center" vertical="center" wrapText="1"/>
    </xf>
    <xf numFmtId="44" fontId="18" fillId="5" borderId="1" xfId="5" applyFont="1" applyFill="1" applyBorder="1" applyAlignment="1">
      <alignment vertical="center" wrapText="1"/>
    </xf>
    <xf numFmtId="44" fontId="13" fillId="5" borderId="1" xfId="0" applyNumberFormat="1" applyFont="1" applyFill="1" applyBorder="1" applyAlignment="1">
      <alignment vertical="center" wrapText="1"/>
    </xf>
    <xf numFmtId="44" fontId="17" fillId="5" borderId="1" xfId="5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vertical="center" wrapText="1"/>
    </xf>
    <xf numFmtId="167" fontId="13" fillId="5" borderId="2" xfId="0" applyNumberFormat="1" applyFont="1" applyFill="1" applyBorder="1" applyAlignment="1">
      <alignment horizontal="center" vertical="center" wrapText="1"/>
    </xf>
    <xf numFmtId="44" fontId="18" fillId="5" borderId="2" xfId="5" applyFont="1" applyFill="1" applyBorder="1" applyAlignment="1">
      <alignment vertical="center" wrapText="1"/>
    </xf>
    <xf numFmtId="44" fontId="13" fillId="5" borderId="2" xfId="0" applyNumberFormat="1" applyFont="1" applyFill="1" applyBorder="1" applyAlignment="1">
      <alignment vertical="center" wrapText="1"/>
    </xf>
    <xf numFmtId="44" fontId="17" fillId="5" borderId="2" xfId="5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65" fontId="13" fillId="5" borderId="10" xfId="6" applyFont="1" applyFill="1" applyBorder="1" applyAlignment="1">
      <alignment horizontal="center" vertical="center" wrapText="1"/>
    </xf>
    <xf numFmtId="165" fontId="13" fillId="5" borderId="10" xfId="6" applyFont="1" applyFill="1" applyBorder="1" applyAlignment="1">
      <alignment vertical="center" wrapText="1"/>
    </xf>
    <xf numFmtId="49" fontId="13" fillId="5" borderId="10" xfId="6" applyNumberFormat="1" applyFont="1" applyFill="1" applyBorder="1" applyAlignment="1">
      <alignment vertical="center" wrapText="1"/>
    </xf>
    <xf numFmtId="49" fontId="13" fillId="5" borderId="10" xfId="6" applyNumberFormat="1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3" fontId="13" fillId="5" borderId="10" xfId="0" applyNumberFormat="1" applyFont="1" applyFill="1" applyBorder="1" applyAlignment="1">
      <alignment vertical="center" wrapText="1"/>
    </xf>
    <xf numFmtId="167" fontId="13" fillId="5" borderId="10" xfId="0" applyNumberFormat="1" applyFont="1" applyFill="1" applyBorder="1" applyAlignment="1">
      <alignment horizontal="center" vertical="center" wrapText="1"/>
    </xf>
    <xf numFmtId="44" fontId="18" fillId="5" borderId="10" xfId="5" applyFont="1" applyFill="1" applyBorder="1" applyAlignment="1">
      <alignment vertical="center" wrapText="1"/>
    </xf>
    <xf numFmtId="44" fontId="13" fillId="5" borderId="10" xfId="0" applyNumberFormat="1" applyFont="1" applyFill="1" applyBorder="1" applyAlignment="1">
      <alignment vertical="center" wrapText="1"/>
    </xf>
    <xf numFmtId="166" fontId="13" fillId="5" borderId="10" xfId="7" applyFont="1" applyFill="1" applyBorder="1" applyAlignment="1" applyProtection="1">
      <alignment vertical="center" wrapText="1"/>
    </xf>
    <xf numFmtId="0" fontId="15" fillId="5" borderId="10" xfId="0" applyFont="1" applyFill="1" applyBorder="1" applyAlignment="1">
      <alignment vertical="center" wrapText="1"/>
    </xf>
    <xf numFmtId="44" fontId="13" fillId="5" borderId="10" xfId="0" applyNumberFormat="1" applyFont="1" applyFill="1" applyBorder="1" applyAlignment="1">
      <alignment horizontal="center" vertical="center" wrapText="1"/>
    </xf>
    <xf numFmtId="44" fontId="13" fillId="5" borderId="34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49" fontId="18" fillId="5" borderId="5" xfId="0" applyNumberFormat="1" applyFont="1" applyFill="1" applyBorder="1" applyAlignment="1">
      <alignment vertical="center" wrapText="1"/>
    </xf>
    <xf numFmtId="49" fontId="18" fillId="5" borderId="5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vertical="center" wrapText="1"/>
    </xf>
    <xf numFmtId="0" fontId="19" fillId="5" borderId="5" xfId="0" applyFont="1" applyFill="1" applyBorder="1" applyAlignment="1">
      <alignment vertical="center" wrapText="1"/>
    </xf>
    <xf numFmtId="167" fontId="13" fillId="5" borderId="5" xfId="0" applyNumberFormat="1" applyFont="1" applyFill="1" applyBorder="1" applyAlignment="1">
      <alignment horizontal="center" vertical="center" wrapText="1"/>
    </xf>
    <xf numFmtId="44" fontId="18" fillId="5" borderId="5" xfId="5" applyFont="1" applyFill="1" applyBorder="1" applyAlignment="1">
      <alignment vertical="center" wrapText="1"/>
    </xf>
    <xf numFmtId="44" fontId="13" fillId="5" borderId="5" xfId="0" applyNumberFormat="1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vertical="center" wrapText="1"/>
    </xf>
    <xf numFmtId="165" fontId="19" fillId="5" borderId="1" xfId="6" applyFont="1" applyFill="1" applyBorder="1" applyAlignment="1">
      <alignment vertical="center" wrapText="1"/>
    </xf>
    <xf numFmtId="167" fontId="19" fillId="5" borderId="1" xfId="0" applyNumberFormat="1" applyFont="1" applyFill="1" applyBorder="1" applyAlignment="1">
      <alignment horizontal="center" vertical="center" wrapText="1"/>
    </xf>
    <xf numFmtId="44" fontId="19" fillId="5" borderId="1" xfId="5" applyFont="1" applyFill="1" applyBorder="1" applyAlignment="1">
      <alignment vertical="center" wrapText="1"/>
    </xf>
    <xf numFmtId="44" fontId="19" fillId="5" borderId="1" xfId="0" applyNumberFormat="1" applyFont="1" applyFill="1" applyBorder="1" applyAlignment="1">
      <alignment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 wrapText="1"/>
    </xf>
    <xf numFmtId="49" fontId="19" fillId="5" borderId="6" xfId="0" applyNumberFormat="1" applyFont="1" applyFill="1" applyBorder="1" applyAlignment="1">
      <alignment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3" fontId="19" fillId="5" borderId="6" xfId="0" applyNumberFormat="1" applyFont="1" applyFill="1" applyBorder="1" applyAlignment="1">
      <alignment vertical="center" wrapText="1"/>
    </xf>
    <xf numFmtId="165" fontId="19" fillId="5" borderId="6" xfId="6" applyFont="1" applyFill="1" applyBorder="1" applyAlignment="1">
      <alignment vertical="center" wrapText="1"/>
    </xf>
    <xf numFmtId="167" fontId="19" fillId="5" borderId="6" xfId="0" applyNumberFormat="1" applyFont="1" applyFill="1" applyBorder="1" applyAlignment="1">
      <alignment horizontal="center" vertical="center" wrapText="1"/>
    </xf>
    <xf numFmtId="44" fontId="19" fillId="5" borderId="6" xfId="5" applyFont="1" applyFill="1" applyBorder="1" applyAlignment="1">
      <alignment vertical="center" wrapText="1"/>
    </xf>
    <xf numFmtId="44" fontId="19" fillId="5" borderId="6" xfId="0" applyNumberFormat="1" applyFont="1" applyFill="1" applyBorder="1" applyAlignment="1">
      <alignment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vertical="center" wrapText="1"/>
    </xf>
    <xf numFmtId="49" fontId="18" fillId="5" borderId="10" xfId="0" applyNumberFormat="1" applyFont="1" applyFill="1" applyBorder="1" applyAlignment="1">
      <alignment vertical="center" wrapText="1"/>
    </xf>
    <xf numFmtId="49" fontId="18" fillId="5" borderId="10" xfId="0" applyNumberFormat="1" applyFont="1" applyFill="1" applyBorder="1" applyAlignment="1">
      <alignment horizontal="center" vertical="center" wrapText="1"/>
    </xf>
    <xf numFmtId="165" fontId="15" fillId="5" borderId="10" xfId="6" applyFont="1" applyFill="1" applyBorder="1" applyAlignment="1">
      <alignment vertical="center" wrapText="1"/>
    </xf>
    <xf numFmtId="0" fontId="19" fillId="5" borderId="10" xfId="0" applyFont="1" applyFill="1" applyBorder="1" applyAlignment="1">
      <alignment vertical="center" wrapText="1"/>
    </xf>
    <xf numFmtId="44" fontId="19" fillId="5" borderId="10" xfId="5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4" fontId="13" fillId="0" borderId="3" xfId="0" applyNumberFormat="1" applyFont="1" applyBorder="1" applyAlignment="1">
      <alignment horizontal="center" vertical="center" wrapText="1"/>
    </xf>
    <xf numFmtId="44" fontId="13" fillId="0" borderId="38" xfId="0" applyNumberFormat="1" applyFont="1" applyBorder="1" applyAlignment="1">
      <alignment horizontal="center" vertical="center" wrapText="1"/>
    </xf>
    <xf numFmtId="44" fontId="13" fillId="0" borderId="29" xfId="0" applyNumberFormat="1" applyFont="1" applyBorder="1" applyAlignment="1">
      <alignment horizontal="center" vertical="center" wrapText="1"/>
    </xf>
    <xf numFmtId="44" fontId="13" fillId="0" borderId="39" xfId="0" applyNumberFormat="1" applyFont="1" applyBorder="1" applyAlignment="1">
      <alignment horizontal="center" vertical="center" wrapText="1"/>
    </xf>
    <xf numFmtId="44" fontId="13" fillId="5" borderId="9" xfId="0" applyNumberFormat="1" applyFont="1" applyFill="1" applyBorder="1" applyAlignment="1">
      <alignment horizontal="center" vertical="center" wrapText="1"/>
    </xf>
    <xf numFmtId="44" fontId="13" fillId="5" borderId="3" xfId="0" applyNumberFormat="1" applyFont="1" applyFill="1" applyBorder="1" applyAlignment="1">
      <alignment horizontal="center" vertical="center" wrapText="1"/>
    </xf>
    <xf numFmtId="44" fontId="13" fillId="5" borderId="7" xfId="0" applyNumberFormat="1" applyFont="1" applyFill="1" applyBorder="1" applyAlignment="1">
      <alignment horizontal="center" vertical="center" wrapText="1"/>
    </xf>
    <xf numFmtId="44" fontId="13" fillId="5" borderId="32" xfId="0" applyNumberFormat="1" applyFont="1" applyFill="1" applyBorder="1" applyAlignment="1">
      <alignment horizontal="center" vertical="center" wrapText="1"/>
    </xf>
    <xf numFmtId="44" fontId="13" fillId="5" borderId="29" xfId="0" applyNumberFormat="1" applyFont="1" applyFill="1" applyBorder="1" applyAlignment="1">
      <alignment horizontal="center" vertical="center" wrapText="1"/>
    </xf>
    <xf numFmtId="44" fontId="13" fillId="5" borderId="36" xfId="0" applyNumberFormat="1" applyFont="1" applyFill="1" applyBorder="1" applyAlignment="1">
      <alignment horizontal="center" vertical="center" wrapText="1"/>
    </xf>
    <xf numFmtId="44" fontId="13" fillId="0" borderId="9" xfId="0" applyNumberFormat="1" applyFont="1" applyBorder="1" applyAlignment="1">
      <alignment horizontal="center" vertical="center" wrapText="1"/>
    </xf>
    <xf numFmtId="44" fontId="13" fillId="0" borderId="32" xfId="0" applyNumberFormat="1" applyFont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 wrapText="1"/>
    </xf>
    <xf numFmtId="44" fontId="13" fillId="0" borderId="4" xfId="0" applyNumberFormat="1" applyFont="1" applyBorder="1" applyAlignment="1">
      <alignment horizontal="center" vertical="center" wrapText="1"/>
    </xf>
    <xf numFmtId="44" fontId="13" fillId="0" borderId="28" xfId="0" applyNumberFormat="1" applyFont="1" applyBorder="1" applyAlignment="1">
      <alignment horizontal="center" vertical="center" wrapText="1"/>
    </xf>
    <xf numFmtId="44" fontId="13" fillId="0" borderId="27" xfId="0" applyNumberFormat="1" applyFont="1" applyBorder="1" applyAlignment="1">
      <alignment horizontal="center" vertical="center" wrapText="1"/>
    </xf>
    <xf numFmtId="44" fontId="13" fillId="5" borderId="2" xfId="0" applyNumberFormat="1" applyFont="1" applyFill="1" applyBorder="1" applyAlignment="1">
      <alignment horizontal="center" vertical="center" wrapText="1"/>
    </xf>
    <xf numFmtId="44" fontId="13" fillId="5" borderId="28" xfId="0" applyNumberFormat="1" applyFont="1" applyFill="1" applyBorder="1" applyAlignment="1">
      <alignment horizontal="center" vertical="center" wrapText="1"/>
    </xf>
  </cellXfs>
  <cellStyles count="8">
    <cellStyle name="Excel Built-in Currency" xfId="7"/>
    <cellStyle name="Excel Built-in Normal" xfId="6"/>
    <cellStyle name="Heading" xfId="1"/>
    <cellStyle name="Heading1" xfId="2"/>
    <cellStyle name="Normalny" xfId="0" builtinId="0" customBuiltin="1"/>
    <cellStyle name="Result" xfId="3"/>
    <cellStyle name="Result2" xfId="4"/>
    <cellStyle name="Walutowy" xfId="5" builtinId="4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59"/>
  <sheetViews>
    <sheetView tabSelected="1" view="pageBreakPreview" zoomScale="55" zoomScaleNormal="100" zoomScaleSheetLayoutView="55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M4" sqref="M4"/>
    </sheetView>
  </sheetViews>
  <sheetFormatPr defaultColWidth="10.375" defaultRowHeight="11.25"/>
  <cols>
    <col min="1" max="3" width="3.375" style="4" customWidth="1"/>
    <col min="4" max="4" width="38" style="3" customWidth="1"/>
    <col min="5" max="5" width="8" style="2" customWidth="1"/>
    <col min="6" max="6" width="9.625" style="1" customWidth="1"/>
    <col min="7" max="7" width="12.5" style="1" customWidth="1"/>
    <col min="8" max="8" width="10" style="2" customWidth="1"/>
    <col min="9" max="9" width="19.875" style="3" customWidth="1"/>
    <col min="10" max="10" width="11.625" style="3" customWidth="1"/>
    <col min="11" max="11" width="10" style="4" customWidth="1"/>
    <col min="12" max="12" width="11.625" style="2" customWidth="1"/>
    <col min="13" max="13" width="12.25" style="1" customWidth="1"/>
    <col min="14" max="14" width="7.375" style="4" customWidth="1"/>
    <col min="15" max="15" width="5.625" style="3" customWidth="1"/>
    <col min="16" max="16" width="22.625" style="2" customWidth="1"/>
    <col min="17" max="17" width="12.875" style="3" customWidth="1"/>
    <col min="18" max="18" width="12.375" style="2" bestFit="1" customWidth="1"/>
    <col min="19" max="19" width="10.375" style="3"/>
    <col min="20" max="20" width="8.875" style="2" customWidth="1"/>
    <col min="21" max="21" width="9.375" style="3" customWidth="1"/>
    <col min="22" max="22" width="9.375" style="1" customWidth="1"/>
    <col min="23" max="24" width="9.375" style="5" customWidth="1"/>
    <col min="25" max="25" width="9.375" style="2" customWidth="1"/>
    <col min="26" max="28" width="9.375" style="3" customWidth="1"/>
    <col min="29" max="29" width="11.375" style="3" customWidth="1"/>
    <col min="30" max="32" width="9.375" style="3" customWidth="1"/>
    <col min="33" max="33" width="8.375" style="3" customWidth="1"/>
    <col min="34" max="34" width="9.375" style="3" customWidth="1"/>
    <col min="35" max="35" width="6.5" style="3" customWidth="1"/>
    <col min="36" max="36" width="9.375" style="3" customWidth="1"/>
    <col min="37" max="37" width="11.75" style="3" bestFit="1" customWidth="1"/>
    <col min="38" max="38" width="10.375" style="3"/>
    <col min="39" max="39" width="6.75" style="2" customWidth="1"/>
    <col min="40" max="40" width="9.5" style="3" customWidth="1"/>
    <col min="41" max="41" width="12.375" style="3" bestFit="1" customWidth="1"/>
    <col min="42" max="42" width="9.75" style="2" customWidth="1"/>
    <col min="43" max="43" width="16.25" style="3" bestFit="1" customWidth="1"/>
    <col min="44" max="44" width="11.75" style="3" customWidth="1"/>
    <col min="45" max="45" width="18.75" style="3" bestFit="1" customWidth="1"/>
    <col min="46" max="46" width="14.625" style="3" customWidth="1"/>
    <col min="47" max="47" width="12.125" style="3" bestFit="1" customWidth="1"/>
    <col min="48" max="48" width="13.5" style="3" bestFit="1" customWidth="1"/>
    <col min="49" max="49" width="18.75" style="3" bestFit="1" customWidth="1"/>
    <col min="50" max="50" width="12.125" style="3" bestFit="1" customWidth="1"/>
    <col min="51" max="51" width="13.5" style="3" bestFit="1" customWidth="1"/>
    <col min="52" max="52" width="11.375" style="3" customWidth="1"/>
    <col min="53" max="53" width="10.375" style="3"/>
    <col min="54" max="54" width="11.125" style="3" customWidth="1"/>
    <col min="55" max="55" width="11.125" style="2" customWidth="1"/>
    <col min="56" max="56" width="10.375" style="2"/>
    <col min="57" max="57" width="11.25" style="2" customWidth="1"/>
    <col min="58" max="102" width="10.375" style="6"/>
    <col min="103" max="16384" width="10.375" style="3"/>
  </cols>
  <sheetData>
    <row r="1" spans="1:134" s="7" customFormat="1" ht="30" customHeight="1" thickTop="1">
      <c r="A1" s="14"/>
      <c r="B1" s="12"/>
      <c r="C1" s="12"/>
      <c r="D1" s="298" t="s">
        <v>194</v>
      </c>
      <c r="E1" s="297" t="s">
        <v>193</v>
      </c>
      <c r="F1" s="297"/>
      <c r="G1" s="297"/>
      <c r="H1" s="297"/>
      <c r="I1" s="37">
        <v>0</v>
      </c>
      <c r="K1" s="4"/>
      <c r="L1" s="4"/>
      <c r="M1" s="15"/>
      <c r="N1" s="4"/>
      <c r="P1" s="4"/>
      <c r="R1" s="4"/>
      <c r="T1" s="4"/>
      <c r="V1" s="15"/>
      <c r="W1" s="16"/>
      <c r="X1" s="16"/>
      <c r="Y1" s="4"/>
      <c r="AM1" s="4"/>
      <c r="AP1" s="4"/>
      <c r="BC1" s="4"/>
      <c r="BD1" s="4"/>
      <c r="BE1" s="4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</row>
    <row r="2" spans="1:134" s="7" customFormat="1" ht="30" customHeight="1">
      <c r="A2" s="12"/>
      <c r="B2" s="12"/>
      <c r="C2" s="12"/>
      <c r="D2" s="299"/>
      <c r="E2" s="294" t="s">
        <v>197</v>
      </c>
      <c r="F2" s="294"/>
      <c r="G2" s="294"/>
      <c r="H2" s="294"/>
      <c r="I2" s="38">
        <f>AT45</f>
        <v>1008487.08656</v>
      </c>
      <c r="K2" s="4"/>
      <c r="L2" s="4"/>
      <c r="M2" s="15"/>
      <c r="N2" s="4"/>
      <c r="P2" s="4"/>
      <c r="R2" s="4"/>
      <c r="T2" s="4"/>
      <c r="V2" s="15"/>
      <c r="W2" s="16"/>
      <c r="X2" s="16"/>
      <c r="Y2" s="4"/>
      <c r="AM2" s="4"/>
      <c r="AP2" s="4"/>
      <c r="BC2" s="4"/>
      <c r="BD2" s="4"/>
      <c r="BE2" s="4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</row>
    <row r="3" spans="1:134" s="7" customFormat="1" ht="30" customHeight="1">
      <c r="A3" s="12"/>
      <c r="B3" s="12"/>
      <c r="C3" s="12"/>
      <c r="D3" s="299"/>
      <c r="E3" s="294" t="s">
        <v>30</v>
      </c>
      <c r="F3" s="294"/>
      <c r="G3" s="294"/>
      <c r="H3" s="294"/>
      <c r="I3" s="38">
        <f>AU45</f>
        <v>231952.02990879997</v>
      </c>
      <c r="K3" s="4"/>
      <c r="L3" s="4"/>
      <c r="M3" s="15"/>
      <c r="N3" s="4"/>
      <c r="P3" s="4"/>
      <c r="R3" s="4"/>
      <c r="T3" s="4"/>
      <c r="V3" s="15"/>
      <c r="W3" s="16"/>
      <c r="X3" s="16"/>
      <c r="Y3" s="4"/>
      <c r="AM3" s="4"/>
      <c r="AP3" s="4"/>
      <c r="BC3" s="4"/>
      <c r="BD3" s="4"/>
      <c r="BE3" s="4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</row>
    <row r="4" spans="1:134" s="7" customFormat="1" ht="30" customHeight="1">
      <c r="A4" s="12"/>
      <c r="B4" s="12"/>
      <c r="C4" s="12"/>
      <c r="D4" s="299"/>
      <c r="E4" s="294" t="s">
        <v>196</v>
      </c>
      <c r="F4" s="294"/>
      <c r="G4" s="294"/>
      <c r="H4" s="294"/>
      <c r="I4" s="38">
        <f>AV45</f>
        <v>1240439.1164688002</v>
      </c>
      <c r="K4" s="4"/>
      <c r="L4" s="4"/>
      <c r="M4" s="15"/>
      <c r="N4" s="4"/>
      <c r="P4" s="4"/>
      <c r="R4" s="4"/>
      <c r="T4" s="4"/>
      <c r="V4" s="15"/>
      <c r="W4" s="16"/>
      <c r="X4" s="16"/>
      <c r="Y4" s="4"/>
      <c r="AM4" s="4"/>
      <c r="AP4" s="4"/>
      <c r="BC4" s="4"/>
      <c r="BD4" s="4"/>
      <c r="BE4" s="4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</row>
    <row r="5" spans="1:134" s="7" customFormat="1" ht="49.5" customHeight="1" thickBot="1">
      <c r="A5" s="12"/>
      <c r="B5" s="12"/>
      <c r="C5" s="12"/>
      <c r="D5" s="300"/>
      <c r="E5" s="295" t="s">
        <v>195</v>
      </c>
      <c r="F5" s="295"/>
      <c r="G5" s="295"/>
      <c r="H5" s="295"/>
      <c r="I5" s="296"/>
      <c r="K5" s="4"/>
      <c r="L5" s="4"/>
      <c r="M5" s="15"/>
      <c r="N5" s="4"/>
      <c r="P5" s="4"/>
      <c r="R5" s="4"/>
      <c r="T5" s="4"/>
      <c r="V5" s="15"/>
      <c r="W5" s="16"/>
      <c r="X5" s="16"/>
      <c r="Y5" s="4"/>
      <c r="AM5" s="4"/>
      <c r="AP5" s="4"/>
      <c r="BC5" s="4"/>
      <c r="BD5" s="4"/>
      <c r="BE5" s="4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</row>
    <row r="6" spans="1:134" s="7" customFormat="1" ht="30" customHeight="1" thickTop="1" thickBot="1">
      <c r="A6" s="4"/>
      <c r="B6" s="4"/>
      <c r="C6" s="4"/>
      <c r="E6" s="4"/>
      <c r="F6" s="15"/>
      <c r="G6" s="15"/>
      <c r="H6" s="4"/>
      <c r="K6" s="4"/>
      <c r="L6" s="4"/>
      <c r="M6" s="15"/>
      <c r="N6" s="4"/>
      <c r="P6" s="4"/>
      <c r="R6" s="4"/>
      <c r="T6" s="4"/>
      <c r="V6" s="15"/>
      <c r="W6" s="16"/>
      <c r="X6" s="16"/>
      <c r="Y6" s="4"/>
      <c r="AM6" s="4"/>
      <c r="AP6" s="4"/>
      <c r="BC6" s="4"/>
      <c r="BD6" s="4"/>
      <c r="BE6" s="4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</row>
    <row r="7" spans="1:134" s="7" customFormat="1" ht="129" customHeight="1" thickTop="1" thickBot="1">
      <c r="A7" s="158" t="s">
        <v>188</v>
      </c>
      <c r="B7" s="159" t="s">
        <v>181</v>
      </c>
      <c r="C7" s="159" t="s">
        <v>26</v>
      </c>
      <c r="D7" s="160" t="s">
        <v>189</v>
      </c>
      <c r="E7" s="160" t="s">
        <v>0</v>
      </c>
      <c r="F7" s="160" t="s">
        <v>1</v>
      </c>
      <c r="G7" s="160" t="s">
        <v>3</v>
      </c>
      <c r="H7" s="160" t="s">
        <v>4</v>
      </c>
      <c r="I7" s="161" t="s">
        <v>6</v>
      </c>
      <c r="J7" s="161" t="s">
        <v>0</v>
      </c>
      <c r="K7" s="161" t="s">
        <v>1</v>
      </c>
      <c r="L7" s="161" t="s">
        <v>2</v>
      </c>
      <c r="M7" s="161" t="s">
        <v>3</v>
      </c>
      <c r="N7" s="161" t="s">
        <v>4</v>
      </c>
      <c r="O7" s="161" t="s">
        <v>5</v>
      </c>
      <c r="P7" s="161" t="s">
        <v>23</v>
      </c>
      <c r="Q7" s="161" t="s">
        <v>25</v>
      </c>
      <c r="R7" s="161" t="s">
        <v>7</v>
      </c>
      <c r="S7" s="161" t="s">
        <v>24</v>
      </c>
      <c r="T7" s="161" t="s">
        <v>10</v>
      </c>
      <c r="U7" s="161" t="s">
        <v>11</v>
      </c>
      <c r="V7" s="161" t="s">
        <v>21</v>
      </c>
      <c r="W7" s="161" t="s">
        <v>12</v>
      </c>
      <c r="X7" s="161" t="s">
        <v>13</v>
      </c>
      <c r="Y7" s="161" t="s">
        <v>14</v>
      </c>
      <c r="Z7" s="161" t="s">
        <v>15</v>
      </c>
      <c r="AA7" s="161" t="s">
        <v>16</v>
      </c>
      <c r="AB7" s="161" t="s">
        <v>17</v>
      </c>
      <c r="AC7" s="161" t="s">
        <v>18</v>
      </c>
      <c r="AD7" s="161" t="s">
        <v>19</v>
      </c>
      <c r="AE7" s="161" t="s">
        <v>20</v>
      </c>
      <c r="AF7" s="161" t="s">
        <v>22</v>
      </c>
      <c r="AG7" s="161" t="s">
        <v>8</v>
      </c>
      <c r="AH7" s="162" t="s">
        <v>9</v>
      </c>
      <c r="AI7" s="163" t="s">
        <v>27</v>
      </c>
      <c r="AJ7" s="164" t="s">
        <v>31</v>
      </c>
      <c r="AK7" s="163" t="s">
        <v>28</v>
      </c>
      <c r="AL7" s="164" t="s">
        <v>36</v>
      </c>
      <c r="AM7" s="165" t="s">
        <v>32</v>
      </c>
      <c r="AN7" s="166" t="s">
        <v>37</v>
      </c>
      <c r="AO7" s="163" t="s">
        <v>33</v>
      </c>
      <c r="AP7" s="164" t="s">
        <v>38</v>
      </c>
      <c r="AQ7" s="159" t="s">
        <v>34</v>
      </c>
      <c r="AR7" s="164" t="s">
        <v>35</v>
      </c>
      <c r="AS7" s="159" t="s">
        <v>39</v>
      </c>
      <c r="AT7" s="164" t="s">
        <v>28</v>
      </c>
      <c r="AU7" s="159" t="s">
        <v>30</v>
      </c>
      <c r="AV7" s="159" t="s">
        <v>29</v>
      </c>
      <c r="AW7" s="164" t="s">
        <v>176</v>
      </c>
      <c r="AX7" s="159" t="s">
        <v>177</v>
      </c>
      <c r="AY7" s="167" t="s">
        <v>178</v>
      </c>
      <c r="AZ7" s="18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</row>
    <row r="8" spans="1:134" s="21" customFormat="1" ht="30" customHeight="1">
      <c r="A8" s="193">
        <v>1</v>
      </c>
      <c r="B8" s="194">
        <v>1</v>
      </c>
      <c r="C8" s="195">
        <v>1</v>
      </c>
      <c r="D8" s="196" t="s">
        <v>46</v>
      </c>
      <c r="E8" s="195" t="s">
        <v>40</v>
      </c>
      <c r="F8" s="195" t="s">
        <v>41</v>
      </c>
      <c r="G8" s="195" t="s">
        <v>42</v>
      </c>
      <c r="H8" s="195">
        <v>34</v>
      </c>
      <c r="I8" s="196" t="s">
        <v>45</v>
      </c>
      <c r="J8" s="195" t="s">
        <v>47</v>
      </c>
      <c r="K8" s="195" t="s">
        <v>44</v>
      </c>
      <c r="L8" s="195" t="s">
        <v>44</v>
      </c>
      <c r="M8" s="195" t="s">
        <v>48</v>
      </c>
      <c r="N8" s="195">
        <v>33</v>
      </c>
      <c r="O8" s="196"/>
      <c r="P8" s="196" t="s">
        <v>45</v>
      </c>
      <c r="Q8" s="197" t="s">
        <v>49</v>
      </c>
      <c r="R8" s="198" t="s">
        <v>50</v>
      </c>
      <c r="S8" s="199" t="s">
        <v>126</v>
      </c>
      <c r="T8" s="196">
        <v>5000</v>
      </c>
      <c r="U8" s="196">
        <v>5000</v>
      </c>
      <c r="V8" s="196">
        <v>3500</v>
      </c>
      <c r="W8" s="196">
        <v>2500</v>
      </c>
      <c r="X8" s="196">
        <v>1500</v>
      </c>
      <c r="Y8" s="196">
        <v>1000</v>
      </c>
      <c r="Z8" s="196">
        <v>0</v>
      </c>
      <c r="AA8" s="196">
        <v>0</v>
      </c>
      <c r="AB8" s="196">
        <v>500</v>
      </c>
      <c r="AC8" s="196">
        <v>3000</v>
      </c>
      <c r="AD8" s="196">
        <v>4000</v>
      </c>
      <c r="AE8" s="196">
        <v>4000</v>
      </c>
      <c r="AF8" s="200">
        <f t="shared" ref="AF8:AF39" si="0">SUM(T8:AE8)</f>
        <v>30000</v>
      </c>
      <c r="AG8" s="195" t="s">
        <v>43</v>
      </c>
      <c r="AH8" s="196"/>
      <c r="AI8" s="196"/>
      <c r="AJ8" s="201">
        <f t="shared" ref="AJ8:AJ44" si="1">I$1</f>
        <v>0</v>
      </c>
      <c r="AK8" s="202">
        <f>AJ8*AF8</f>
        <v>0</v>
      </c>
      <c r="AL8" s="203"/>
      <c r="AM8" s="202">
        <f>AL8*12</f>
        <v>0</v>
      </c>
      <c r="AN8" s="196"/>
      <c r="AO8" s="202"/>
      <c r="AP8" s="204">
        <v>31.37</v>
      </c>
      <c r="AQ8" s="202">
        <f>AP8*12</f>
        <v>376.44</v>
      </c>
      <c r="AR8" s="204">
        <v>3.4930000000000003E-2</v>
      </c>
      <c r="AS8" s="205">
        <f t="shared" ref="AS8:AS44" si="2">AR8*AF8</f>
        <v>1047.9000000000001</v>
      </c>
      <c r="AT8" s="203">
        <f t="shared" ref="AT8:AT44" si="3">AS8+AQ8+AO8+AM8+AK8</f>
        <v>1424.3400000000001</v>
      </c>
      <c r="AU8" s="203">
        <f>AT8*0.23</f>
        <v>327.59820000000002</v>
      </c>
      <c r="AV8" s="203">
        <f>AU8+AT8</f>
        <v>1751.9382000000001</v>
      </c>
      <c r="AW8" s="206">
        <f>AT8</f>
        <v>1424.3400000000001</v>
      </c>
      <c r="AX8" s="206">
        <f>AU8</f>
        <v>327.59820000000002</v>
      </c>
      <c r="AY8" s="207">
        <f>AV8</f>
        <v>1751.9382000000001</v>
      </c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</row>
    <row r="9" spans="1:134" s="7" customFormat="1" ht="30" customHeight="1">
      <c r="A9" s="168">
        <v>2</v>
      </c>
      <c r="B9" s="39">
        <v>1</v>
      </c>
      <c r="C9" s="40">
        <v>1</v>
      </c>
      <c r="D9" s="41" t="s">
        <v>137</v>
      </c>
      <c r="E9" s="40" t="s">
        <v>138</v>
      </c>
      <c r="F9" s="40" t="s">
        <v>41</v>
      </c>
      <c r="G9" s="40" t="s">
        <v>139</v>
      </c>
      <c r="H9" s="40">
        <v>68</v>
      </c>
      <c r="I9" s="42" t="s">
        <v>142</v>
      </c>
      <c r="J9" s="43" t="s">
        <v>140</v>
      </c>
      <c r="K9" s="43" t="s">
        <v>44</v>
      </c>
      <c r="L9" s="43" t="s">
        <v>44</v>
      </c>
      <c r="M9" s="43" t="s">
        <v>141</v>
      </c>
      <c r="N9" s="43">
        <v>12</v>
      </c>
      <c r="O9" s="41"/>
      <c r="P9" s="42" t="s">
        <v>142</v>
      </c>
      <c r="Q9" s="44">
        <v>1401959080</v>
      </c>
      <c r="R9" s="45">
        <v>32470</v>
      </c>
      <c r="S9" s="46" t="s">
        <v>126</v>
      </c>
      <c r="T9" s="42">
        <v>13578</v>
      </c>
      <c r="U9" s="42">
        <v>21148</v>
      </c>
      <c r="V9" s="42">
        <v>21150</v>
      </c>
      <c r="W9" s="42">
        <v>4934</v>
      </c>
      <c r="X9" s="42">
        <v>3236</v>
      </c>
      <c r="Y9" s="42">
        <v>1676</v>
      </c>
      <c r="Z9" s="42">
        <v>0</v>
      </c>
      <c r="AA9" s="42">
        <v>825</v>
      </c>
      <c r="AB9" s="42">
        <v>825</v>
      </c>
      <c r="AC9" s="42">
        <v>9250</v>
      </c>
      <c r="AD9" s="42">
        <v>9512</v>
      </c>
      <c r="AE9" s="42">
        <v>13570</v>
      </c>
      <c r="AF9" s="47">
        <f t="shared" ref="AF9:AF15" si="4">SUM(T9:AE9)</f>
        <v>99704</v>
      </c>
      <c r="AG9" s="40" t="s">
        <v>43</v>
      </c>
      <c r="AH9" s="41"/>
      <c r="AI9" s="41"/>
      <c r="AJ9" s="48">
        <f t="shared" si="1"/>
        <v>0</v>
      </c>
      <c r="AK9" s="49">
        <f t="shared" ref="AK9:AK15" si="5">AJ9*AF9</f>
        <v>0</v>
      </c>
      <c r="AL9" s="50"/>
      <c r="AM9" s="51">
        <f>AL9*12</f>
        <v>0</v>
      </c>
      <c r="AN9" s="41"/>
      <c r="AO9" s="51"/>
      <c r="AP9" s="41">
        <v>31.37</v>
      </c>
      <c r="AQ9" s="49">
        <f t="shared" ref="AQ9:AQ10" si="6">AP9*12</f>
        <v>376.44</v>
      </c>
      <c r="AR9" s="41">
        <v>3.4930000000000003E-2</v>
      </c>
      <c r="AS9" s="49">
        <f t="shared" si="2"/>
        <v>3482.6607200000003</v>
      </c>
      <c r="AT9" s="50">
        <f t="shared" si="3"/>
        <v>3859.1007200000004</v>
      </c>
      <c r="AU9" s="50">
        <f t="shared" ref="AU9:AU44" si="7">AT9*0.23</f>
        <v>887.59316560000013</v>
      </c>
      <c r="AV9" s="50">
        <f t="shared" ref="AV9:AV44" si="8">AU9+AT9</f>
        <v>4746.6938856000006</v>
      </c>
      <c r="AW9" s="313">
        <f>SUM(AT9:AT10)</f>
        <v>6552.412690000001</v>
      </c>
      <c r="AX9" s="313">
        <f>AW9*0.23</f>
        <v>1507.0549187000004</v>
      </c>
      <c r="AY9" s="315">
        <f>SUM(AW9:AX10)</f>
        <v>8059.4676087000016</v>
      </c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</row>
    <row r="10" spans="1:134" s="7" customFormat="1" ht="30" customHeight="1">
      <c r="A10" s="168">
        <v>3</v>
      </c>
      <c r="B10" s="39">
        <v>1</v>
      </c>
      <c r="C10" s="40">
        <v>2</v>
      </c>
      <c r="D10" s="41" t="s">
        <v>137</v>
      </c>
      <c r="E10" s="40" t="s">
        <v>138</v>
      </c>
      <c r="F10" s="40" t="s">
        <v>41</v>
      </c>
      <c r="G10" s="40" t="s">
        <v>139</v>
      </c>
      <c r="H10" s="40">
        <v>68</v>
      </c>
      <c r="I10" s="42" t="s">
        <v>142</v>
      </c>
      <c r="J10" s="43" t="s">
        <v>143</v>
      </c>
      <c r="K10" s="43" t="s">
        <v>144</v>
      </c>
      <c r="L10" s="43" t="s">
        <v>144</v>
      </c>
      <c r="M10" s="43" t="s">
        <v>65</v>
      </c>
      <c r="N10" s="43">
        <v>22</v>
      </c>
      <c r="O10" s="41"/>
      <c r="P10" s="41" t="s">
        <v>142</v>
      </c>
      <c r="Q10" s="44">
        <v>1400680971</v>
      </c>
      <c r="R10" s="45">
        <v>38176</v>
      </c>
      <c r="S10" s="46" t="s">
        <v>126</v>
      </c>
      <c r="T10" s="42">
        <v>10597</v>
      </c>
      <c r="U10" s="42">
        <v>10597</v>
      </c>
      <c r="V10" s="42">
        <v>9608</v>
      </c>
      <c r="W10" s="42">
        <v>5709</v>
      </c>
      <c r="X10" s="42">
        <v>5890</v>
      </c>
      <c r="Y10" s="42">
        <v>1146</v>
      </c>
      <c r="Z10" s="42">
        <v>0</v>
      </c>
      <c r="AA10" s="42">
        <v>70</v>
      </c>
      <c r="AB10" s="42">
        <v>1904</v>
      </c>
      <c r="AC10" s="42">
        <v>1904</v>
      </c>
      <c r="AD10" s="42">
        <v>9452</v>
      </c>
      <c r="AE10" s="42">
        <v>9452</v>
      </c>
      <c r="AF10" s="47">
        <f t="shared" si="4"/>
        <v>66329</v>
      </c>
      <c r="AG10" s="40" t="s">
        <v>43</v>
      </c>
      <c r="AH10" s="41"/>
      <c r="AI10" s="41"/>
      <c r="AJ10" s="48">
        <f t="shared" si="1"/>
        <v>0</v>
      </c>
      <c r="AK10" s="49">
        <f t="shared" si="5"/>
        <v>0</v>
      </c>
      <c r="AL10" s="50"/>
      <c r="AM10" s="51">
        <f t="shared" ref="AM10" si="9">AL10*12</f>
        <v>0</v>
      </c>
      <c r="AN10" s="52"/>
      <c r="AO10" s="51"/>
      <c r="AP10" s="41">
        <v>31.37</v>
      </c>
      <c r="AQ10" s="49">
        <f t="shared" si="6"/>
        <v>376.44</v>
      </c>
      <c r="AR10" s="41">
        <v>3.4930000000000003E-2</v>
      </c>
      <c r="AS10" s="49">
        <f t="shared" si="2"/>
        <v>2316.8719700000001</v>
      </c>
      <c r="AT10" s="50">
        <f t="shared" si="3"/>
        <v>2693.3119700000002</v>
      </c>
      <c r="AU10" s="50">
        <f t="shared" si="7"/>
        <v>619.46175310000012</v>
      </c>
      <c r="AV10" s="50">
        <f t="shared" si="8"/>
        <v>3312.7737231000001</v>
      </c>
      <c r="AW10" s="314"/>
      <c r="AX10" s="314"/>
      <c r="AY10" s="316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</row>
    <row r="11" spans="1:134" s="24" customFormat="1" ht="30" customHeight="1">
      <c r="A11" s="208">
        <v>4</v>
      </c>
      <c r="B11" s="209">
        <v>1</v>
      </c>
      <c r="C11" s="210">
        <v>1</v>
      </c>
      <c r="D11" s="211" t="s">
        <v>145</v>
      </c>
      <c r="E11" s="210" t="s">
        <v>123</v>
      </c>
      <c r="F11" s="210" t="s">
        <v>41</v>
      </c>
      <c r="G11" s="210" t="s">
        <v>124</v>
      </c>
      <c r="H11" s="210">
        <v>9</v>
      </c>
      <c r="I11" s="211" t="s">
        <v>146</v>
      </c>
      <c r="J11" s="210" t="s">
        <v>123</v>
      </c>
      <c r="K11" s="210" t="s">
        <v>41</v>
      </c>
      <c r="L11" s="210" t="s">
        <v>41</v>
      </c>
      <c r="M11" s="210" t="s">
        <v>124</v>
      </c>
      <c r="N11" s="210">
        <v>15</v>
      </c>
      <c r="O11" s="211"/>
      <c r="P11" s="211" t="s">
        <v>146</v>
      </c>
      <c r="Q11" s="212">
        <v>1406457012</v>
      </c>
      <c r="R11" s="213">
        <v>90752</v>
      </c>
      <c r="S11" s="214" t="s">
        <v>126</v>
      </c>
      <c r="T11" s="215">
        <v>14</v>
      </c>
      <c r="U11" s="215">
        <v>14</v>
      </c>
      <c r="V11" s="215">
        <v>14</v>
      </c>
      <c r="W11" s="215">
        <v>14</v>
      </c>
      <c r="X11" s="215">
        <v>14</v>
      </c>
      <c r="Y11" s="215">
        <v>14</v>
      </c>
      <c r="Z11" s="215">
        <v>14</v>
      </c>
      <c r="AA11" s="215">
        <v>14</v>
      </c>
      <c r="AB11" s="215">
        <v>14</v>
      </c>
      <c r="AC11" s="215">
        <v>14</v>
      </c>
      <c r="AD11" s="215">
        <v>14</v>
      </c>
      <c r="AE11" s="215">
        <v>14</v>
      </c>
      <c r="AF11" s="215">
        <f t="shared" si="4"/>
        <v>168</v>
      </c>
      <c r="AG11" s="210" t="s">
        <v>147</v>
      </c>
      <c r="AH11" s="211"/>
      <c r="AI11" s="211"/>
      <c r="AJ11" s="216">
        <f t="shared" si="1"/>
        <v>0</v>
      </c>
      <c r="AK11" s="217">
        <f t="shared" si="5"/>
        <v>0</v>
      </c>
      <c r="AL11" s="218"/>
      <c r="AM11" s="219">
        <f>AL11*12</f>
        <v>0</v>
      </c>
      <c r="AN11" s="211"/>
      <c r="AO11" s="219"/>
      <c r="AP11" s="220">
        <v>4.13</v>
      </c>
      <c r="AQ11" s="219">
        <f>AP11*12</f>
        <v>49.56</v>
      </c>
      <c r="AR11" s="220">
        <v>4.7809999999999998E-2</v>
      </c>
      <c r="AS11" s="217">
        <f t="shared" si="2"/>
        <v>8.0320800000000006</v>
      </c>
      <c r="AT11" s="218">
        <f t="shared" si="3"/>
        <v>57.592080000000003</v>
      </c>
      <c r="AU11" s="218">
        <f t="shared" si="7"/>
        <v>13.246178400000002</v>
      </c>
      <c r="AV11" s="218">
        <f t="shared" si="8"/>
        <v>70.838258400000001</v>
      </c>
      <c r="AW11" s="317">
        <f>SUM(AT11:AT15)</f>
        <v>25405.41229</v>
      </c>
      <c r="AX11" s="317">
        <f>AW11*0.23</f>
        <v>5843.2448267</v>
      </c>
      <c r="AY11" s="318">
        <f>AW11+AX11</f>
        <v>31248.6571167</v>
      </c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</row>
    <row r="12" spans="1:134" s="24" customFormat="1" ht="30" customHeight="1">
      <c r="A12" s="208">
        <v>5</v>
      </c>
      <c r="B12" s="209">
        <v>1</v>
      </c>
      <c r="C12" s="210">
        <v>2</v>
      </c>
      <c r="D12" s="211" t="s">
        <v>145</v>
      </c>
      <c r="E12" s="210" t="s">
        <v>123</v>
      </c>
      <c r="F12" s="210" t="s">
        <v>41</v>
      </c>
      <c r="G12" s="210" t="s">
        <v>124</v>
      </c>
      <c r="H12" s="210">
        <v>9</v>
      </c>
      <c r="I12" s="211" t="s">
        <v>148</v>
      </c>
      <c r="J12" s="210" t="s">
        <v>123</v>
      </c>
      <c r="K12" s="210" t="s">
        <v>41</v>
      </c>
      <c r="L12" s="210" t="s">
        <v>41</v>
      </c>
      <c r="M12" s="210" t="s">
        <v>124</v>
      </c>
      <c r="N12" s="210">
        <v>13</v>
      </c>
      <c r="O12" s="211"/>
      <c r="P12" s="211" t="s">
        <v>148</v>
      </c>
      <c r="Q12" s="212">
        <v>1406457011</v>
      </c>
      <c r="R12" s="213">
        <v>347091</v>
      </c>
      <c r="S12" s="214" t="s">
        <v>126</v>
      </c>
      <c r="T12" s="215">
        <v>337</v>
      </c>
      <c r="U12" s="215">
        <v>337</v>
      </c>
      <c r="V12" s="215">
        <v>337</v>
      </c>
      <c r="W12" s="215">
        <v>336</v>
      </c>
      <c r="X12" s="215">
        <v>337</v>
      </c>
      <c r="Y12" s="215">
        <v>337</v>
      </c>
      <c r="Z12" s="215">
        <v>337</v>
      </c>
      <c r="AA12" s="215">
        <v>337</v>
      </c>
      <c r="AB12" s="215">
        <v>337</v>
      </c>
      <c r="AC12" s="215">
        <v>337</v>
      </c>
      <c r="AD12" s="215">
        <v>337</v>
      </c>
      <c r="AE12" s="215">
        <v>336</v>
      </c>
      <c r="AF12" s="215">
        <f t="shared" si="4"/>
        <v>4042</v>
      </c>
      <c r="AG12" s="210" t="s">
        <v>62</v>
      </c>
      <c r="AH12" s="211"/>
      <c r="AI12" s="211"/>
      <c r="AJ12" s="216">
        <f t="shared" si="1"/>
        <v>0</v>
      </c>
      <c r="AK12" s="217">
        <f t="shared" si="5"/>
        <v>0</v>
      </c>
      <c r="AL12" s="218"/>
      <c r="AM12" s="219">
        <f t="shared" ref="AM12:AM15" si="10">AL12*12</f>
        <v>0</v>
      </c>
      <c r="AN12" s="211"/>
      <c r="AO12" s="219"/>
      <c r="AP12" s="221">
        <v>9.5399999999999991</v>
      </c>
      <c r="AQ12" s="217">
        <f t="shared" ref="AQ12:AQ13" si="11">AP12*12</f>
        <v>114.47999999999999</v>
      </c>
      <c r="AR12" s="220">
        <v>3.6069999999999998E-2</v>
      </c>
      <c r="AS12" s="217">
        <f t="shared" si="2"/>
        <v>145.79494</v>
      </c>
      <c r="AT12" s="218">
        <f t="shared" si="3"/>
        <v>260.27494000000002</v>
      </c>
      <c r="AU12" s="218">
        <f t="shared" si="7"/>
        <v>59.863236200000003</v>
      </c>
      <c r="AV12" s="218">
        <f t="shared" si="8"/>
        <v>320.13817620000003</v>
      </c>
      <c r="AW12" s="306"/>
      <c r="AX12" s="306"/>
      <c r="AY12" s="309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</row>
    <row r="13" spans="1:134" s="24" customFormat="1" ht="30" customHeight="1">
      <c r="A13" s="208">
        <v>6</v>
      </c>
      <c r="B13" s="209">
        <v>1</v>
      </c>
      <c r="C13" s="210">
        <v>3</v>
      </c>
      <c r="D13" s="211" t="s">
        <v>145</v>
      </c>
      <c r="E13" s="210" t="s">
        <v>123</v>
      </c>
      <c r="F13" s="210" t="s">
        <v>41</v>
      </c>
      <c r="G13" s="210" t="s">
        <v>124</v>
      </c>
      <c r="H13" s="210">
        <v>9</v>
      </c>
      <c r="I13" s="211" t="s">
        <v>149</v>
      </c>
      <c r="J13" s="210" t="s">
        <v>123</v>
      </c>
      <c r="K13" s="210" t="s">
        <v>41</v>
      </c>
      <c r="L13" s="210" t="s">
        <v>41</v>
      </c>
      <c r="M13" s="210" t="s">
        <v>124</v>
      </c>
      <c r="N13" s="210">
        <v>8</v>
      </c>
      <c r="O13" s="211"/>
      <c r="P13" s="211" t="s">
        <v>149</v>
      </c>
      <c r="Q13" s="212">
        <v>1406457010</v>
      </c>
      <c r="R13" s="213">
        <v>91399</v>
      </c>
      <c r="S13" s="214" t="s">
        <v>126</v>
      </c>
      <c r="T13" s="222">
        <v>864</v>
      </c>
      <c r="U13" s="222">
        <v>864</v>
      </c>
      <c r="V13" s="222">
        <v>864</v>
      </c>
      <c r="W13" s="222">
        <v>863</v>
      </c>
      <c r="X13" s="222">
        <v>863</v>
      </c>
      <c r="Y13" s="222">
        <v>863</v>
      </c>
      <c r="Z13" s="222">
        <v>863</v>
      </c>
      <c r="AA13" s="222">
        <v>863</v>
      </c>
      <c r="AB13" s="222">
        <v>863</v>
      </c>
      <c r="AC13" s="222">
        <v>863</v>
      </c>
      <c r="AD13" s="222">
        <v>863</v>
      </c>
      <c r="AE13" s="222">
        <v>863</v>
      </c>
      <c r="AF13" s="215">
        <f t="shared" si="4"/>
        <v>10359</v>
      </c>
      <c r="AG13" s="210" t="s">
        <v>62</v>
      </c>
      <c r="AH13" s="211"/>
      <c r="AI13" s="211"/>
      <c r="AJ13" s="216">
        <f t="shared" si="1"/>
        <v>0</v>
      </c>
      <c r="AK13" s="217">
        <f t="shared" si="5"/>
        <v>0</v>
      </c>
      <c r="AL13" s="218"/>
      <c r="AM13" s="219">
        <f t="shared" si="10"/>
        <v>0</v>
      </c>
      <c r="AN13" s="211"/>
      <c r="AO13" s="219"/>
      <c r="AP13" s="221">
        <v>9.5399999999999991</v>
      </c>
      <c r="AQ13" s="217">
        <f t="shared" si="11"/>
        <v>114.47999999999999</v>
      </c>
      <c r="AR13" s="220">
        <v>3.6069999999999998E-2</v>
      </c>
      <c r="AS13" s="217">
        <f t="shared" si="2"/>
        <v>373.64912999999996</v>
      </c>
      <c r="AT13" s="218">
        <f t="shared" si="3"/>
        <v>488.12912999999992</v>
      </c>
      <c r="AU13" s="218">
        <f t="shared" si="7"/>
        <v>112.26969989999999</v>
      </c>
      <c r="AV13" s="218">
        <f t="shared" si="8"/>
        <v>600.3988298999999</v>
      </c>
      <c r="AW13" s="306"/>
      <c r="AX13" s="306"/>
      <c r="AY13" s="309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</row>
    <row r="14" spans="1:134" s="24" customFormat="1" ht="30" customHeight="1">
      <c r="A14" s="208">
        <v>7</v>
      </c>
      <c r="B14" s="209">
        <v>1</v>
      </c>
      <c r="C14" s="210">
        <v>4</v>
      </c>
      <c r="D14" s="211" t="s">
        <v>145</v>
      </c>
      <c r="E14" s="210" t="s">
        <v>123</v>
      </c>
      <c r="F14" s="210" t="s">
        <v>41</v>
      </c>
      <c r="G14" s="210" t="s">
        <v>124</v>
      </c>
      <c r="H14" s="210">
        <v>9</v>
      </c>
      <c r="I14" s="211" t="s">
        <v>150</v>
      </c>
      <c r="J14" s="210" t="s">
        <v>123</v>
      </c>
      <c r="K14" s="210" t="s">
        <v>41</v>
      </c>
      <c r="L14" s="210" t="s">
        <v>41</v>
      </c>
      <c r="M14" s="210" t="s">
        <v>124</v>
      </c>
      <c r="N14" s="210">
        <v>9</v>
      </c>
      <c r="O14" s="211"/>
      <c r="P14" s="211" t="s">
        <v>150</v>
      </c>
      <c r="Q14" s="222" t="s">
        <v>151</v>
      </c>
      <c r="R14" s="213" t="s">
        <v>165</v>
      </c>
      <c r="S14" s="214" t="s">
        <v>126</v>
      </c>
      <c r="T14" s="215">
        <v>30268</v>
      </c>
      <c r="U14" s="215">
        <v>25845</v>
      </c>
      <c r="V14" s="215">
        <v>20498</v>
      </c>
      <c r="W14" s="215">
        <v>17782</v>
      </c>
      <c r="X14" s="222">
        <v>7849</v>
      </c>
      <c r="Y14" s="222">
        <v>0</v>
      </c>
      <c r="Z14" s="222">
        <v>0</v>
      </c>
      <c r="AA14" s="222">
        <v>0</v>
      </c>
      <c r="AB14" s="215">
        <v>798</v>
      </c>
      <c r="AC14" s="215">
        <v>15824</v>
      </c>
      <c r="AD14" s="215">
        <v>20254</v>
      </c>
      <c r="AE14" s="215">
        <v>25932</v>
      </c>
      <c r="AF14" s="215">
        <f t="shared" si="4"/>
        <v>165050</v>
      </c>
      <c r="AG14" s="210" t="s">
        <v>130</v>
      </c>
      <c r="AH14" s="211">
        <v>132</v>
      </c>
      <c r="AI14" s="211">
        <v>8760</v>
      </c>
      <c r="AJ14" s="216">
        <f t="shared" si="1"/>
        <v>0</v>
      </c>
      <c r="AK14" s="217">
        <f t="shared" si="5"/>
        <v>0</v>
      </c>
      <c r="AL14" s="218"/>
      <c r="AM14" s="219">
        <f t="shared" si="10"/>
        <v>0</v>
      </c>
      <c r="AN14" s="211"/>
      <c r="AO14" s="219"/>
      <c r="AP14" s="222">
        <v>4.96E-3</v>
      </c>
      <c r="AQ14" s="219">
        <f>AP14*AH14*AI14</f>
        <v>5735.3472000000002</v>
      </c>
      <c r="AR14" s="221">
        <v>2.027E-2</v>
      </c>
      <c r="AS14" s="217">
        <f t="shared" si="2"/>
        <v>3345.5634999999997</v>
      </c>
      <c r="AT14" s="218">
        <f t="shared" si="3"/>
        <v>9080.9107000000004</v>
      </c>
      <c r="AU14" s="218">
        <f t="shared" si="7"/>
        <v>2088.609461</v>
      </c>
      <c r="AV14" s="218">
        <f t="shared" si="8"/>
        <v>11169.520161</v>
      </c>
      <c r="AW14" s="306"/>
      <c r="AX14" s="306"/>
      <c r="AY14" s="309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</row>
    <row r="15" spans="1:134" s="24" customFormat="1" ht="37.5" customHeight="1" thickBot="1">
      <c r="A15" s="223">
        <v>8</v>
      </c>
      <c r="B15" s="209">
        <v>1</v>
      </c>
      <c r="C15" s="224">
        <v>5</v>
      </c>
      <c r="D15" s="225" t="s">
        <v>145</v>
      </c>
      <c r="E15" s="224" t="s">
        <v>123</v>
      </c>
      <c r="F15" s="224" t="s">
        <v>41</v>
      </c>
      <c r="G15" s="224" t="s">
        <v>124</v>
      </c>
      <c r="H15" s="224">
        <v>9</v>
      </c>
      <c r="I15" s="225" t="s">
        <v>150</v>
      </c>
      <c r="J15" s="224" t="s">
        <v>123</v>
      </c>
      <c r="K15" s="224" t="s">
        <v>41</v>
      </c>
      <c r="L15" s="224" t="s">
        <v>41</v>
      </c>
      <c r="M15" s="224" t="s">
        <v>124</v>
      </c>
      <c r="N15" s="224">
        <v>8</v>
      </c>
      <c r="O15" s="225"/>
      <c r="P15" s="225" t="s">
        <v>150</v>
      </c>
      <c r="Q15" s="226" t="s">
        <v>152</v>
      </c>
      <c r="R15" s="227" t="s">
        <v>183</v>
      </c>
      <c r="S15" s="228" t="s">
        <v>126</v>
      </c>
      <c r="T15" s="229">
        <v>61478</v>
      </c>
      <c r="U15" s="229">
        <v>46773</v>
      </c>
      <c r="V15" s="229">
        <v>40248</v>
      </c>
      <c r="W15" s="229">
        <v>32235</v>
      </c>
      <c r="X15" s="229">
        <v>16862</v>
      </c>
      <c r="Y15" s="229">
        <v>5330</v>
      </c>
      <c r="Z15" s="229">
        <v>2228</v>
      </c>
      <c r="AA15" s="229">
        <v>2384</v>
      </c>
      <c r="AB15" s="229">
        <v>7172</v>
      </c>
      <c r="AC15" s="229">
        <v>32128</v>
      </c>
      <c r="AD15" s="229">
        <v>47602</v>
      </c>
      <c r="AE15" s="229">
        <v>48872</v>
      </c>
      <c r="AF15" s="229">
        <f t="shared" si="4"/>
        <v>343312</v>
      </c>
      <c r="AG15" s="224" t="s">
        <v>130</v>
      </c>
      <c r="AH15" s="225">
        <v>197</v>
      </c>
      <c r="AI15" s="225">
        <v>8760</v>
      </c>
      <c r="AJ15" s="230">
        <f t="shared" si="1"/>
        <v>0</v>
      </c>
      <c r="AK15" s="231">
        <f t="shared" si="5"/>
        <v>0</v>
      </c>
      <c r="AL15" s="232"/>
      <c r="AM15" s="233">
        <f t="shared" si="10"/>
        <v>0</v>
      </c>
      <c r="AN15" s="225"/>
      <c r="AO15" s="233"/>
      <c r="AP15" s="226">
        <v>4.96E-3</v>
      </c>
      <c r="AQ15" s="233">
        <f>AP15*AH15*AI15</f>
        <v>8559.5712000000003</v>
      </c>
      <c r="AR15" s="234">
        <v>2.027E-2</v>
      </c>
      <c r="AS15" s="231">
        <f t="shared" si="2"/>
        <v>6958.9342399999996</v>
      </c>
      <c r="AT15" s="232">
        <f t="shared" si="3"/>
        <v>15518.505440000001</v>
      </c>
      <c r="AU15" s="232">
        <f t="shared" si="7"/>
        <v>3569.2562512000004</v>
      </c>
      <c r="AV15" s="232">
        <f t="shared" si="8"/>
        <v>19087.761691200001</v>
      </c>
      <c r="AW15" s="306"/>
      <c r="AX15" s="306"/>
      <c r="AY15" s="309"/>
      <c r="AZ15" s="18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</row>
    <row r="16" spans="1:134" s="18" customFormat="1" ht="30" customHeight="1">
      <c r="A16" s="169">
        <v>9</v>
      </c>
      <c r="B16" s="53">
        <v>2</v>
      </c>
      <c r="C16" s="54">
        <v>1</v>
      </c>
      <c r="D16" s="55" t="s">
        <v>51</v>
      </c>
      <c r="E16" s="54" t="s">
        <v>52</v>
      </c>
      <c r="F16" s="54" t="s">
        <v>41</v>
      </c>
      <c r="G16" s="54" t="s">
        <v>53</v>
      </c>
      <c r="H16" s="54">
        <v>14</v>
      </c>
      <c r="I16" s="55" t="s">
        <v>54</v>
      </c>
      <c r="J16" s="54" t="s">
        <v>55</v>
      </c>
      <c r="K16" s="54" t="s">
        <v>56</v>
      </c>
      <c r="L16" s="54" t="s">
        <v>56</v>
      </c>
      <c r="M16" s="54" t="s">
        <v>57</v>
      </c>
      <c r="N16" s="54">
        <v>1</v>
      </c>
      <c r="O16" s="55"/>
      <c r="P16" s="55" t="s">
        <v>54</v>
      </c>
      <c r="Q16" s="56">
        <v>1402764129</v>
      </c>
      <c r="R16" s="57">
        <v>26654468</v>
      </c>
      <c r="S16" s="58" t="s">
        <v>126</v>
      </c>
      <c r="T16" s="55">
        <v>10572</v>
      </c>
      <c r="U16" s="55">
        <v>7519</v>
      </c>
      <c r="V16" s="55">
        <v>7519</v>
      </c>
      <c r="W16" s="55">
        <v>4390</v>
      </c>
      <c r="X16" s="55">
        <v>4274</v>
      </c>
      <c r="Y16" s="55">
        <v>1651</v>
      </c>
      <c r="Z16" s="55">
        <v>909</v>
      </c>
      <c r="AA16" s="55">
        <v>910</v>
      </c>
      <c r="AB16" s="55">
        <v>1819</v>
      </c>
      <c r="AC16" s="55">
        <v>6075</v>
      </c>
      <c r="AD16" s="55">
        <v>6075</v>
      </c>
      <c r="AE16" s="55">
        <v>10571</v>
      </c>
      <c r="AF16" s="59">
        <f t="shared" si="0"/>
        <v>62284</v>
      </c>
      <c r="AG16" s="54" t="s">
        <v>43</v>
      </c>
      <c r="AH16" s="55"/>
      <c r="AI16" s="55"/>
      <c r="AJ16" s="60">
        <f t="shared" si="1"/>
        <v>0</v>
      </c>
      <c r="AK16" s="61">
        <f>AJ16*AF16</f>
        <v>0</v>
      </c>
      <c r="AL16" s="62"/>
      <c r="AM16" s="61">
        <f>AL16*12</f>
        <v>0</v>
      </c>
      <c r="AN16" s="55"/>
      <c r="AO16" s="61"/>
      <c r="AP16" s="63">
        <v>31.37</v>
      </c>
      <c r="AQ16" s="61">
        <f>AP16*12</f>
        <v>376.44</v>
      </c>
      <c r="AR16" s="63">
        <v>3.4930000000000003E-2</v>
      </c>
      <c r="AS16" s="61">
        <f t="shared" si="2"/>
        <v>2175.5801200000001</v>
      </c>
      <c r="AT16" s="62">
        <f t="shared" si="3"/>
        <v>2552.0201200000001</v>
      </c>
      <c r="AU16" s="62">
        <f t="shared" si="7"/>
        <v>586.96462760000009</v>
      </c>
      <c r="AV16" s="62">
        <f t="shared" si="8"/>
        <v>3138.9847476000004</v>
      </c>
      <c r="AW16" s="311">
        <f>SUM(AT16:AT28)</f>
        <v>45148.139070000005</v>
      </c>
      <c r="AX16" s="311">
        <f>AW16*0.23</f>
        <v>10384.071986100002</v>
      </c>
      <c r="AY16" s="312">
        <f>AW16+AX16</f>
        <v>55532.211056100008</v>
      </c>
    </row>
    <row r="17" spans="1:1008" s="18" customFormat="1" ht="30" customHeight="1">
      <c r="A17" s="170">
        <v>10</v>
      </c>
      <c r="B17" s="64">
        <v>2</v>
      </c>
      <c r="C17" s="65">
        <v>2</v>
      </c>
      <c r="D17" s="66" t="s">
        <v>51</v>
      </c>
      <c r="E17" s="65" t="s">
        <v>52</v>
      </c>
      <c r="F17" s="65" t="s">
        <v>41</v>
      </c>
      <c r="G17" s="65" t="s">
        <v>53</v>
      </c>
      <c r="H17" s="65">
        <v>14</v>
      </c>
      <c r="I17" s="66" t="s">
        <v>54</v>
      </c>
      <c r="J17" s="65" t="s">
        <v>58</v>
      </c>
      <c r="K17" s="65" t="s">
        <v>59</v>
      </c>
      <c r="L17" s="65" t="s">
        <v>59</v>
      </c>
      <c r="M17" s="65" t="s">
        <v>60</v>
      </c>
      <c r="N17" s="65" t="s">
        <v>61</v>
      </c>
      <c r="O17" s="66">
        <v>5</v>
      </c>
      <c r="P17" s="66" t="s">
        <v>54</v>
      </c>
      <c r="Q17" s="67">
        <v>1402449136</v>
      </c>
      <c r="R17" s="68">
        <v>128332</v>
      </c>
      <c r="S17" s="46" t="s">
        <v>126</v>
      </c>
      <c r="T17" s="66">
        <v>981</v>
      </c>
      <c r="U17" s="66">
        <v>981</v>
      </c>
      <c r="V17" s="66">
        <v>981</v>
      </c>
      <c r="W17" s="66">
        <f>766</f>
        <v>766</v>
      </c>
      <c r="X17" s="66">
        <f>766</f>
        <v>766</v>
      </c>
      <c r="Y17" s="66">
        <f>766</f>
        <v>766</v>
      </c>
      <c r="Z17" s="66">
        <f>766</f>
        <v>766</v>
      </c>
      <c r="AA17" s="66">
        <f>766</f>
        <v>766</v>
      </c>
      <c r="AB17" s="66">
        <v>851</v>
      </c>
      <c r="AC17" s="66">
        <v>850</v>
      </c>
      <c r="AD17" s="66">
        <v>851</v>
      </c>
      <c r="AE17" s="66">
        <v>850</v>
      </c>
      <c r="AF17" s="69">
        <f t="shared" si="0"/>
        <v>10175</v>
      </c>
      <c r="AG17" s="65" t="s">
        <v>62</v>
      </c>
      <c r="AH17" s="66"/>
      <c r="AI17" s="66"/>
      <c r="AJ17" s="48">
        <f t="shared" si="1"/>
        <v>0</v>
      </c>
      <c r="AK17" s="49">
        <f t="shared" ref="AK17:AK44" si="12">AJ17*AF17</f>
        <v>0</v>
      </c>
      <c r="AL17" s="50"/>
      <c r="AM17" s="49">
        <f t="shared" ref="AM17:AM41" si="13">AL17*12</f>
        <v>0</v>
      </c>
      <c r="AN17" s="66"/>
      <c r="AO17" s="49"/>
      <c r="AP17" s="66">
        <v>9.5399999999999991</v>
      </c>
      <c r="AQ17" s="49">
        <f t="shared" ref="AQ17:AQ29" si="14">AP17*12</f>
        <v>114.47999999999999</v>
      </c>
      <c r="AR17" s="41">
        <v>3.6069999999999998E-2</v>
      </c>
      <c r="AS17" s="49">
        <f t="shared" si="2"/>
        <v>367.01224999999999</v>
      </c>
      <c r="AT17" s="50">
        <f t="shared" si="3"/>
        <v>481.49225000000001</v>
      </c>
      <c r="AU17" s="50">
        <f t="shared" si="7"/>
        <v>110.74321750000001</v>
      </c>
      <c r="AV17" s="50">
        <f t="shared" si="8"/>
        <v>592.23546750000003</v>
      </c>
      <c r="AW17" s="301"/>
      <c r="AX17" s="301"/>
      <c r="AY17" s="303"/>
    </row>
    <row r="18" spans="1:1008" s="18" customFormat="1" ht="30" customHeight="1">
      <c r="A18" s="170">
        <v>11</v>
      </c>
      <c r="B18" s="64">
        <v>2</v>
      </c>
      <c r="C18" s="65">
        <v>3</v>
      </c>
      <c r="D18" s="66" t="s">
        <v>51</v>
      </c>
      <c r="E18" s="65" t="s">
        <v>52</v>
      </c>
      <c r="F18" s="65" t="s">
        <v>41</v>
      </c>
      <c r="G18" s="65" t="s">
        <v>53</v>
      </c>
      <c r="H18" s="65">
        <v>14</v>
      </c>
      <c r="I18" s="66" t="s">
        <v>54</v>
      </c>
      <c r="J18" s="65" t="s">
        <v>63</v>
      </c>
      <c r="K18" s="65" t="s">
        <v>64</v>
      </c>
      <c r="L18" s="65" t="s">
        <v>64</v>
      </c>
      <c r="M18" s="65" t="s">
        <v>65</v>
      </c>
      <c r="N18" s="65">
        <v>6</v>
      </c>
      <c r="O18" s="66"/>
      <c r="P18" s="66" t="s">
        <v>54</v>
      </c>
      <c r="Q18" s="67">
        <v>1402400112</v>
      </c>
      <c r="R18" s="68">
        <v>127031</v>
      </c>
      <c r="S18" s="46" t="s">
        <v>126</v>
      </c>
      <c r="T18" s="66">
        <v>11943</v>
      </c>
      <c r="U18" s="66">
        <v>11942</v>
      </c>
      <c r="V18" s="66">
        <v>12422</v>
      </c>
      <c r="W18" s="66">
        <v>5295</v>
      </c>
      <c r="X18" s="66">
        <v>3197</v>
      </c>
      <c r="Y18" s="66">
        <v>2305</v>
      </c>
      <c r="Z18" s="66">
        <v>485</v>
      </c>
      <c r="AA18" s="66">
        <v>79</v>
      </c>
      <c r="AB18" s="66">
        <v>1292</v>
      </c>
      <c r="AC18" s="66">
        <v>1293</v>
      </c>
      <c r="AD18" s="66">
        <v>6161</v>
      </c>
      <c r="AE18" s="66">
        <v>6161</v>
      </c>
      <c r="AF18" s="69">
        <f t="shared" si="0"/>
        <v>62575</v>
      </c>
      <c r="AG18" s="65" t="s">
        <v>43</v>
      </c>
      <c r="AH18" s="66"/>
      <c r="AI18" s="66"/>
      <c r="AJ18" s="48">
        <f t="shared" si="1"/>
        <v>0</v>
      </c>
      <c r="AK18" s="49">
        <f t="shared" si="12"/>
        <v>0</v>
      </c>
      <c r="AL18" s="50"/>
      <c r="AM18" s="49">
        <f t="shared" si="13"/>
        <v>0</v>
      </c>
      <c r="AN18" s="66"/>
      <c r="AO18" s="49"/>
      <c r="AP18" s="41">
        <v>31.37</v>
      </c>
      <c r="AQ18" s="49">
        <f t="shared" si="14"/>
        <v>376.44</v>
      </c>
      <c r="AR18" s="41">
        <v>3.4930000000000003E-2</v>
      </c>
      <c r="AS18" s="49">
        <f t="shared" si="2"/>
        <v>2185.7447500000003</v>
      </c>
      <c r="AT18" s="50">
        <f t="shared" si="3"/>
        <v>2562.1847500000003</v>
      </c>
      <c r="AU18" s="50">
        <f t="shared" si="7"/>
        <v>589.30249250000008</v>
      </c>
      <c r="AV18" s="50">
        <f t="shared" si="8"/>
        <v>3151.4872425000003</v>
      </c>
      <c r="AW18" s="301"/>
      <c r="AX18" s="301"/>
      <c r="AY18" s="303"/>
    </row>
    <row r="19" spans="1:1008" s="18" customFormat="1" ht="30" customHeight="1">
      <c r="A19" s="170">
        <v>12</v>
      </c>
      <c r="B19" s="64">
        <v>2</v>
      </c>
      <c r="C19" s="65">
        <v>4</v>
      </c>
      <c r="D19" s="66" t="s">
        <v>51</v>
      </c>
      <c r="E19" s="65" t="s">
        <v>52</v>
      </c>
      <c r="F19" s="65" t="s">
        <v>41</v>
      </c>
      <c r="G19" s="65" t="s">
        <v>53</v>
      </c>
      <c r="H19" s="65">
        <v>14</v>
      </c>
      <c r="I19" s="66" t="s">
        <v>54</v>
      </c>
      <c r="J19" s="65" t="s">
        <v>66</v>
      </c>
      <c r="K19" s="65" t="s">
        <v>67</v>
      </c>
      <c r="L19" s="65" t="s">
        <v>67</v>
      </c>
      <c r="M19" s="65" t="s">
        <v>68</v>
      </c>
      <c r="N19" s="65" t="s">
        <v>69</v>
      </c>
      <c r="O19" s="66"/>
      <c r="P19" s="66" t="s">
        <v>54</v>
      </c>
      <c r="Q19" s="67">
        <v>1402105162</v>
      </c>
      <c r="R19" s="68">
        <v>101066</v>
      </c>
      <c r="S19" s="46" t="s">
        <v>126</v>
      </c>
      <c r="T19" s="66">
        <v>15650</v>
      </c>
      <c r="U19" s="66">
        <v>15650</v>
      </c>
      <c r="V19" s="66">
        <v>8604</v>
      </c>
      <c r="W19" s="66">
        <v>4312</v>
      </c>
      <c r="X19" s="66">
        <v>3007</v>
      </c>
      <c r="Y19" s="66">
        <v>2660</v>
      </c>
      <c r="Z19" s="66">
        <v>1109</v>
      </c>
      <c r="AA19" s="66">
        <v>1642</v>
      </c>
      <c r="AB19" s="66">
        <v>3167</v>
      </c>
      <c r="AC19" s="66">
        <v>3168</v>
      </c>
      <c r="AD19" s="66">
        <v>10462</v>
      </c>
      <c r="AE19" s="66">
        <v>10462</v>
      </c>
      <c r="AF19" s="69">
        <f t="shared" si="0"/>
        <v>79893</v>
      </c>
      <c r="AG19" s="65" t="s">
        <v>43</v>
      </c>
      <c r="AH19" s="66"/>
      <c r="AI19" s="66"/>
      <c r="AJ19" s="48">
        <f t="shared" si="1"/>
        <v>0</v>
      </c>
      <c r="AK19" s="49">
        <f t="shared" si="12"/>
        <v>0</v>
      </c>
      <c r="AL19" s="50"/>
      <c r="AM19" s="49">
        <f t="shared" si="13"/>
        <v>0</v>
      </c>
      <c r="AN19" s="66"/>
      <c r="AO19" s="49"/>
      <c r="AP19" s="41">
        <v>31.37</v>
      </c>
      <c r="AQ19" s="49">
        <f t="shared" si="14"/>
        <v>376.44</v>
      </c>
      <c r="AR19" s="41">
        <v>3.4930000000000003E-2</v>
      </c>
      <c r="AS19" s="49">
        <f t="shared" si="2"/>
        <v>2790.6624900000002</v>
      </c>
      <c r="AT19" s="50">
        <f t="shared" si="3"/>
        <v>3167.1024900000002</v>
      </c>
      <c r="AU19" s="50">
        <f t="shared" si="7"/>
        <v>728.43357270000013</v>
      </c>
      <c r="AV19" s="50">
        <f t="shared" si="8"/>
        <v>3895.5360627000005</v>
      </c>
      <c r="AW19" s="301"/>
      <c r="AX19" s="301"/>
      <c r="AY19" s="303"/>
    </row>
    <row r="20" spans="1:1008" s="18" customFormat="1" ht="30" customHeight="1">
      <c r="A20" s="170">
        <v>13</v>
      </c>
      <c r="B20" s="64">
        <v>2</v>
      </c>
      <c r="C20" s="65">
        <v>5</v>
      </c>
      <c r="D20" s="66" t="s">
        <v>51</v>
      </c>
      <c r="E20" s="65" t="s">
        <v>52</v>
      </c>
      <c r="F20" s="65" t="s">
        <v>41</v>
      </c>
      <c r="G20" s="65" t="s">
        <v>53</v>
      </c>
      <c r="H20" s="65">
        <v>14</v>
      </c>
      <c r="I20" s="66" t="s">
        <v>54</v>
      </c>
      <c r="J20" s="65" t="s">
        <v>70</v>
      </c>
      <c r="K20" s="65" t="s">
        <v>71</v>
      </c>
      <c r="L20" s="65" t="s">
        <v>71</v>
      </c>
      <c r="M20" s="65" t="s">
        <v>72</v>
      </c>
      <c r="N20" s="65">
        <v>19</v>
      </c>
      <c r="O20" s="66"/>
      <c r="P20" s="66" t="s">
        <v>54</v>
      </c>
      <c r="Q20" s="67">
        <v>1401819101</v>
      </c>
      <c r="R20" s="68">
        <v>6739</v>
      </c>
      <c r="S20" s="46" t="s">
        <v>126</v>
      </c>
      <c r="T20" s="66">
        <v>4254</v>
      </c>
      <c r="U20" s="66">
        <v>4254</v>
      </c>
      <c r="V20" s="66">
        <v>5147</v>
      </c>
      <c r="W20" s="66">
        <v>1687</v>
      </c>
      <c r="X20" s="66">
        <v>1502</v>
      </c>
      <c r="Y20" s="66">
        <v>589</v>
      </c>
      <c r="Z20" s="66">
        <v>116</v>
      </c>
      <c r="AA20" s="66">
        <v>492</v>
      </c>
      <c r="AB20" s="66">
        <v>429</v>
      </c>
      <c r="AC20" s="66">
        <v>430</v>
      </c>
      <c r="AD20" s="66">
        <v>2913</v>
      </c>
      <c r="AE20" s="66">
        <v>2914</v>
      </c>
      <c r="AF20" s="69">
        <f t="shared" si="0"/>
        <v>24727</v>
      </c>
      <c r="AG20" s="65" t="s">
        <v>43</v>
      </c>
      <c r="AH20" s="66"/>
      <c r="AI20" s="66"/>
      <c r="AJ20" s="48">
        <f t="shared" si="1"/>
        <v>0</v>
      </c>
      <c r="AK20" s="49">
        <f t="shared" si="12"/>
        <v>0</v>
      </c>
      <c r="AL20" s="50"/>
      <c r="AM20" s="49">
        <f t="shared" si="13"/>
        <v>0</v>
      </c>
      <c r="AN20" s="66"/>
      <c r="AO20" s="49"/>
      <c r="AP20" s="41">
        <v>31.37</v>
      </c>
      <c r="AQ20" s="49">
        <f t="shared" si="14"/>
        <v>376.44</v>
      </c>
      <c r="AR20" s="41">
        <v>3.4930000000000003E-2</v>
      </c>
      <c r="AS20" s="49">
        <f t="shared" si="2"/>
        <v>863.71411000000012</v>
      </c>
      <c r="AT20" s="50">
        <f t="shared" si="3"/>
        <v>1240.1541100000002</v>
      </c>
      <c r="AU20" s="50">
        <f t="shared" si="7"/>
        <v>285.23544530000004</v>
      </c>
      <c r="AV20" s="50">
        <f t="shared" si="8"/>
        <v>1525.3895553000002</v>
      </c>
      <c r="AW20" s="301"/>
      <c r="AX20" s="301"/>
      <c r="AY20" s="303"/>
    </row>
    <row r="21" spans="1:1008" s="18" customFormat="1" ht="30" customHeight="1">
      <c r="A21" s="170">
        <v>14</v>
      </c>
      <c r="B21" s="64">
        <v>2</v>
      </c>
      <c r="C21" s="65">
        <v>6</v>
      </c>
      <c r="D21" s="66" t="s">
        <v>51</v>
      </c>
      <c r="E21" s="65" t="s">
        <v>52</v>
      </c>
      <c r="F21" s="65" t="s">
        <v>41</v>
      </c>
      <c r="G21" s="65" t="s">
        <v>53</v>
      </c>
      <c r="H21" s="65">
        <v>14</v>
      </c>
      <c r="I21" s="66" t="s">
        <v>73</v>
      </c>
      <c r="J21" s="65" t="s">
        <v>74</v>
      </c>
      <c r="K21" s="65" t="s">
        <v>44</v>
      </c>
      <c r="L21" s="65" t="s">
        <v>44</v>
      </c>
      <c r="M21" s="65" t="s">
        <v>75</v>
      </c>
      <c r="N21" s="65" t="s">
        <v>76</v>
      </c>
      <c r="O21" s="66"/>
      <c r="P21" s="66" t="s">
        <v>73</v>
      </c>
      <c r="Q21" s="67">
        <v>1401949050</v>
      </c>
      <c r="R21" s="68">
        <v>18618</v>
      </c>
      <c r="S21" s="46" t="s">
        <v>126</v>
      </c>
      <c r="T21" s="66">
        <v>11174</v>
      </c>
      <c r="U21" s="66">
        <v>11173</v>
      </c>
      <c r="V21" s="66">
        <v>16293</v>
      </c>
      <c r="W21" s="66">
        <v>4679</v>
      </c>
      <c r="X21" s="66">
        <v>4784</v>
      </c>
      <c r="Y21" s="66">
        <v>1675</v>
      </c>
      <c r="Z21" s="66">
        <v>415</v>
      </c>
      <c r="AA21" s="66">
        <v>401</v>
      </c>
      <c r="AB21" s="66">
        <v>568</v>
      </c>
      <c r="AC21" s="66">
        <v>569</v>
      </c>
      <c r="AD21" s="66">
        <v>8751</v>
      </c>
      <c r="AE21" s="66">
        <v>8752</v>
      </c>
      <c r="AF21" s="69">
        <f t="shared" si="0"/>
        <v>69234</v>
      </c>
      <c r="AG21" s="65" t="s">
        <v>43</v>
      </c>
      <c r="AH21" s="66"/>
      <c r="AI21" s="66"/>
      <c r="AJ21" s="48">
        <f t="shared" si="1"/>
        <v>0</v>
      </c>
      <c r="AK21" s="49">
        <f t="shared" si="12"/>
        <v>0</v>
      </c>
      <c r="AL21" s="50"/>
      <c r="AM21" s="49">
        <f t="shared" si="13"/>
        <v>0</v>
      </c>
      <c r="AN21" s="66"/>
      <c r="AO21" s="49"/>
      <c r="AP21" s="41">
        <v>31.37</v>
      </c>
      <c r="AQ21" s="49">
        <f t="shared" si="14"/>
        <v>376.44</v>
      </c>
      <c r="AR21" s="41">
        <v>3.4930000000000003E-2</v>
      </c>
      <c r="AS21" s="49">
        <f t="shared" si="2"/>
        <v>2418.3436200000001</v>
      </c>
      <c r="AT21" s="50">
        <f t="shared" si="3"/>
        <v>2794.7836200000002</v>
      </c>
      <c r="AU21" s="50">
        <f t="shared" si="7"/>
        <v>642.80023260000007</v>
      </c>
      <c r="AV21" s="50">
        <f t="shared" si="8"/>
        <v>3437.5838526000002</v>
      </c>
      <c r="AW21" s="301"/>
      <c r="AX21" s="301"/>
      <c r="AY21" s="303"/>
    </row>
    <row r="22" spans="1:1008" s="18" customFormat="1" ht="30" customHeight="1">
      <c r="A22" s="170">
        <v>15</v>
      </c>
      <c r="B22" s="64">
        <v>2</v>
      </c>
      <c r="C22" s="65">
        <v>7</v>
      </c>
      <c r="D22" s="66" t="s">
        <v>51</v>
      </c>
      <c r="E22" s="65" t="s">
        <v>52</v>
      </c>
      <c r="F22" s="65" t="s">
        <v>41</v>
      </c>
      <c r="G22" s="65" t="s">
        <v>53</v>
      </c>
      <c r="H22" s="65">
        <v>14</v>
      </c>
      <c r="I22" s="66" t="s">
        <v>54</v>
      </c>
      <c r="J22" s="65" t="s">
        <v>77</v>
      </c>
      <c r="K22" s="65" t="s">
        <v>78</v>
      </c>
      <c r="L22" s="65" t="s">
        <v>78</v>
      </c>
      <c r="M22" s="65" t="s">
        <v>79</v>
      </c>
      <c r="N22" s="65">
        <v>1</v>
      </c>
      <c r="O22" s="66"/>
      <c r="P22" s="66" t="s">
        <v>54</v>
      </c>
      <c r="Q22" s="67">
        <v>1200003101</v>
      </c>
      <c r="R22" s="68">
        <v>26218</v>
      </c>
      <c r="S22" s="46" t="s">
        <v>126</v>
      </c>
      <c r="T22" s="66">
        <v>12397</v>
      </c>
      <c r="U22" s="66">
        <v>22952</v>
      </c>
      <c r="V22" s="66">
        <v>8495</v>
      </c>
      <c r="W22" s="66">
        <v>7694</v>
      </c>
      <c r="X22" s="66">
        <v>2933</v>
      </c>
      <c r="Y22" s="66">
        <v>854</v>
      </c>
      <c r="Z22" s="66">
        <v>519</v>
      </c>
      <c r="AA22" s="66">
        <v>519</v>
      </c>
      <c r="AB22" s="66">
        <v>851</v>
      </c>
      <c r="AC22" s="66">
        <v>4786</v>
      </c>
      <c r="AD22" s="66">
        <v>4786</v>
      </c>
      <c r="AE22" s="66">
        <v>12398</v>
      </c>
      <c r="AF22" s="69">
        <f t="shared" si="0"/>
        <v>79184</v>
      </c>
      <c r="AG22" s="65" t="s">
        <v>43</v>
      </c>
      <c r="AH22" s="66"/>
      <c r="AI22" s="66"/>
      <c r="AJ22" s="48">
        <f t="shared" si="1"/>
        <v>0</v>
      </c>
      <c r="AK22" s="49">
        <f t="shared" si="12"/>
        <v>0</v>
      </c>
      <c r="AL22" s="50"/>
      <c r="AM22" s="49">
        <f t="shared" si="13"/>
        <v>0</v>
      </c>
      <c r="AN22" s="66"/>
      <c r="AO22" s="49"/>
      <c r="AP22" s="41">
        <v>31.37</v>
      </c>
      <c r="AQ22" s="49">
        <f t="shared" si="14"/>
        <v>376.44</v>
      </c>
      <c r="AR22" s="41">
        <v>3.4930000000000003E-2</v>
      </c>
      <c r="AS22" s="49">
        <f t="shared" si="2"/>
        <v>2765.8971200000001</v>
      </c>
      <c r="AT22" s="50">
        <f t="shared" si="3"/>
        <v>3142.3371200000001</v>
      </c>
      <c r="AU22" s="50">
        <f t="shared" si="7"/>
        <v>722.73753760000011</v>
      </c>
      <c r="AV22" s="50">
        <f t="shared" si="8"/>
        <v>3865.0746576000001</v>
      </c>
      <c r="AW22" s="301"/>
      <c r="AX22" s="301"/>
      <c r="AY22" s="303"/>
    </row>
    <row r="23" spans="1:1008" s="18" customFormat="1" ht="30" customHeight="1">
      <c r="A23" s="170">
        <v>16</v>
      </c>
      <c r="B23" s="64">
        <v>2</v>
      </c>
      <c r="C23" s="65">
        <v>8</v>
      </c>
      <c r="D23" s="66" t="s">
        <v>51</v>
      </c>
      <c r="E23" s="65" t="s">
        <v>52</v>
      </c>
      <c r="F23" s="65" t="s">
        <v>41</v>
      </c>
      <c r="G23" s="65" t="s">
        <v>53</v>
      </c>
      <c r="H23" s="65">
        <v>14</v>
      </c>
      <c r="I23" s="66" t="s">
        <v>54</v>
      </c>
      <c r="J23" s="65" t="s">
        <v>80</v>
      </c>
      <c r="K23" s="65" t="s">
        <v>81</v>
      </c>
      <c r="L23" s="65" t="s">
        <v>81</v>
      </c>
      <c r="M23" s="65" t="s">
        <v>82</v>
      </c>
      <c r="N23" s="65">
        <v>7</v>
      </c>
      <c r="O23" s="66"/>
      <c r="P23" s="66" t="s">
        <v>54</v>
      </c>
      <c r="Q23" s="67">
        <v>1402205217</v>
      </c>
      <c r="R23" s="68">
        <v>86893</v>
      </c>
      <c r="S23" s="46" t="s">
        <v>126</v>
      </c>
      <c r="T23" s="66">
        <v>7420</v>
      </c>
      <c r="U23" s="66">
        <v>7979</v>
      </c>
      <c r="V23" s="66">
        <v>7979</v>
      </c>
      <c r="W23" s="66">
        <v>5315</v>
      </c>
      <c r="X23" s="66">
        <v>2380</v>
      </c>
      <c r="Y23" s="66">
        <v>1443</v>
      </c>
      <c r="Z23" s="66">
        <v>108</v>
      </c>
      <c r="AA23" s="66">
        <v>81</v>
      </c>
      <c r="AB23" s="66">
        <v>543</v>
      </c>
      <c r="AC23" s="66">
        <v>3147</v>
      </c>
      <c r="AD23" s="66">
        <v>3148</v>
      </c>
      <c r="AE23" s="66">
        <v>7420</v>
      </c>
      <c r="AF23" s="69">
        <f t="shared" si="0"/>
        <v>46963</v>
      </c>
      <c r="AG23" s="65" t="s">
        <v>43</v>
      </c>
      <c r="AH23" s="66"/>
      <c r="AI23" s="66"/>
      <c r="AJ23" s="48">
        <f t="shared" si="1"/>
        <v>0</v>
      </c>
      <c r="AK23" s="49">
        <f t="shared" si="12"/>
        <v>0</v>
      </c>
      <c r="AL23" s="50"/>
      <c r="AM23" s="49">
        <f t="shared" si="13"/>
        <v>0</v>
      </c>
      <c r="AN23" s="66"/>
      <c r="AO23" s="49"/>
      <c r="AP23" s="41">
        <v>31.37</v>
      </c>
      <c r="AQ23" s="49">
        <f t="shared" si="14"/>
        <v>376.44</v>
      </c>
      <c r="AR23" s="41">
        <v>3.4930000000000003E-2</v>
      </c>
      <c r="AS23" s="49">
        <f t="shared" si="2"/>
        <v>1640.41759</v>
      </c>
      <c r="AT23" s="50">
        <f t="shared" si="3"/>
        <v>2016.8575900000001</v>
      </c>
      <c r="AU23" s="50">
        <f t="shared" si="7"/>
        <v>463.87724570000006</v>
      </c>
      <c r="AV23" s="50">
        <f t="shared" si="8"/>
        <v>2480.7348357000001</v>
      </c>
      <c r="AW23" s="301"/>
      <c r="AX23" s="301"/>
      <c r="AY23" s="303"/>
    </row>
    <row r="24" spans="1:1008" s="18" customFormat="1" ht="30" customHeight="1">
      <c r="A24" s="170">
        <v>17</v>
      </c>
      <c r="B24" s="64">
        <v>2</v>
      </c>
      <c r="C24" s="65">
        <v>9</v>
      </c>
      <c r="D24" s="66" t="s">
        <v>51</v>
      </c>
      <c r="E24" s="65" t="s">
        <v>52</v>
      </c>
      <c r="F24" s="65" t="s">
        <v>41</v>
      </c>
      <c r="G24" s="65" t="s">
        <v>53</v>
      </c>
      <c r="H24" s="65">
        <v>14</v>
      </c>
      <c r="I24" s="66" t="s">
        <v>83</v>
      </c>
      <c r="J24" s="65" t="s">
        <v>84</v>
      </c>
      <c r="K24" s="65" t="s">
        <v>85</v>
      </c>
      <c r="L24" s="65" t="s">
        <v>85</v>
      </c>
      <c r="M24" s="65" t="s">
        <v>86</v>
      </c>
      <c r="N24" s="65" t="s">
        <v>87</v>
      </c>
      <c r="O24" s="66"/>
      <c r="P24" s="66" t="s">
        <v>83</v>
      </c>
      <c r="Q24" s="67">
        <v>1401701217</v>
      </c>
      <c r="R24" s="68">
        <v>299421</v>
      </c>
      <c r="S24" s="46" t="s">
        <v>126</v>
      </c>
      <c r="T24" s="66">
        <v>11544</v>
      </c>
      <c r="U24" s="66">
        <v>11543</v>
      </c>
      <c r="V24" s="66">
        <v>1141</v>
      </c>
      <c r="W24" s="66">
        <v>3286</v>
      </c>
      <c r="X24" s="66">
        <v>4580</v>
      </c>
      <c r="Y24" s="66">
        <v>2959</v>
      </c>
      <c r="Z24" s="66">
        <v>311</v>
      </c>
      <c r="AA24" s="66">
        <v>2430</v>
      </c>
      <c r="AB24" s="66">
        <v>2343</v>
      </c>
      <c r="AC24" s="66">
        <v>2344</v>
      </c>
      <c r="AD24" s="66">
        <v>9385</v>
      </c>
      <c r="AE24" s="66">
        <v>9386</v>
      </c>
      <c r="AF24" s="69">
        <f t="shared" si="0"/>
        <v>61252</v>
      </c>
      <c r="AG24" s="65" t="s">
        <v>43</v>
      </c>
      <c r="AH24" s="66"/>
      <c r="AI24" s="66"/>
      <c r="AJ24" s="48">
        <f t="shared" si="1"/>
        <v>0</v>
      </c>
      <c r="AK24" s="49">
        <f t="shared" si="12"/>
        <v>0</v>
      </c>
      <c r="AL24" s="50"/>
      <c r="AM24" s="49">
        <f t="shared" si="13"/>
        <v>0</v>
      </c>
      <c r="AN24" s="66"/>
      <c r="AO24" s="49"/>
      <c r="AP24" s="41">
        <v>31.37</v>
      </c>
      <c r="AQ24" s="49">
        <f t="shared" si="14"/>
        <v>376.44</v>
      </c>
      <c r="AR24" s="41">
        <v>3.4930000000000003E-2</v>
      </c>
      <c r="AS24" s="49">
        <f t="shared" si="2"/>
        <v>2139.5323600000002</v>
      </c>
      <c r="AT24" s="50">
        <f t="shared" si="3"/>
        <v>2515.9723600000002</v>
      </c>
      <c r="AU24" s="50">
        <f t="shared" si="7"/>
        <v>578.67364280000004</v>
      </c>
      <c r="AV24" s="50">
        <f t="shared" si="8"/>
        <v>3094.6460028000001</v>
      </c>
      <c r="AW24" s="301"/>
      <c r="AX24" s="301"/>
      <c r="AY24" s="303"/>
    </row>
    <row r="25" spans="1:1008" s="25" customFormat="1" ht="30" customHeight="1">
      <c r="A25" s="170">
        <v>18</v>
      </c>
      <c r="B25" s="64">
        <v>2</v>
      </c>
      <c r="C25" s="70">
        <v>10</v>
      </c>
      <c r="D25" s="71" t="s">
        <v>51</v>
      </c>
      <c r="E25" s="70" t="s">
        <v>52</v>
      </c>
      <c r="F25" s="70" t="s">
        <v>41</v>
      </c>
      <c r="G25" s="70" t="s">
        <v>53</v>
      </c>
      <c r="H25" s="70">
        <v>14</v>
      </c>
      <c r="I25" s="71" t="s">
        <v>54</v>
      </c>
      <c r="J25" s="70" t="s">
        <v>88</v>
      </c>
      <c r="K25" s="70" t="s">
        <v>41</v>
      </c>
      <c r="L25" s="70" t="s">
        <v>41</v>
      </c>
      <c r="M25" s="70" t="s">
        <v>82</v>
      </c>
      <c r="N25" s="70">
        <v>92</v>
      </c>
      <c r="O25" s="71"/>
      <c r="P25" s="71" t="s">
        <v>54</v>
      </c>
      <c r="Q25" s="72">
        <v>1460000403</v>
      </c>
      <c r="R25" s="73">
        <v>5340728</v>
      </c>
      <c r="S25" s="43" t="s">
        <v>126</v>
      </c>
      <c r="T25" s="71">
        <v>66377</v>
      </c>
      <c r="U25" s="71">
        <v>54478</v>
      </c>
      <c r="V25" s="71">
        <v>47762</v>
      </c>
      <c r="W25" s="71">
        <v>42583</v>
      </c>
      <c r="X25" s="71">
        <v>20806</v>
      </c>
      <c r="Y25" s="71">
        <v>6525</v>
      </c>
      <c r="Z25" s="71">
        <v>6315</v>
      </c>
      <c r="AA25" s="71">
        <v>6606</v>
      </c>
      <c r="AB25" s="71">
        <v>6246</v>
      </c>
      <c r="AC25" s="71">
        <v>31954</v>
      </c>
      <c r="AD25" s="71">
        <v>53458</v>
      </c>
      <c r="AE25" s="71">
        <v>57440</v>
      </c>
      <c r="AF25" s="69">
        <f t="shared" si="0"/>
        <v>400550</v>
      </c>
      <c r="AG25" s="70" t="s">
        <v>130</v>
      </c>
      <c r="AH25" s="71">
        <v>121</v>
      </c>
      <c r="AI25" s="74">
        <v>8760</v>
      </c>
      <c r="AJ25" s="48">
        <f t="shared" si="1"/>
        <v>0</v>
      </c>
      <c r="AK25" s="75">
        <f t="shared" si="12"/>
        <v>0</v>
      </c>
      <c r="AL25" s="76"/>
      <c r="AM25" s="75">
        <f t="shared" si="13"/>
        <v>0</v>
      </c>
      <c r="AN25" s="71"/>
      <c r="AO25" s="75"/>
      <c r="AP25" s="42">
        <v>4.96E-3</v>
      </c>
      <c r="AQ25" s="77">
        <f>AH25*AI25*AP25</f>
        <v>5257.4016000000001</v>
      </c>
      <c r="AR25" s="42">
        <v>2.027E-2</v>
      </c>
      <c r="AS25" s="75">
        <f t="shared" si="2"/>
        <v>8119.1485000000002</v>
      </c>
      <c r="AT25" s="50">
        <f t="shared" si="3"/>
        <v>13376.5501</v>
      </c>
      <c r="AU25" s="50">
        <f t="shared" si="7"/>
        <v>3076.6065230000004</v>
      </c>
      <c r="AV25" s="50">
        <f t="shared" si="8"/>
        <v>16453.156623000003</v>
      </c>
      <c r="AW25" s="301"/>
      <c r="AX25" s="301"/>
      <c r="AY25" s="303"/>
    </row>
    <row r="26" spans="1:1008" s="18" customFormat="1" ht="30" customHeight="1">
      <c r="A26" s="170">
        <v>19</v>
      </c>
      <c r="B26" s="64">
        <v>2</v>
      </c>
      <c r="C26" s="65">
        <v>11</v>
      </c>
      <c r="D26" s="66" t="s">
        <v>51</v>
      </c>
      <c r="E26" s="65" t="s">
        <v>52</v>
      </c>
      <c r="F26" s="65" t="s">
        <v>41</v>
      </c>
      <c r="G26" s="65" t="s">
        <v>53</v>
      </c>
      <c r="H26" s="65">
        <v>14</v>
      </c>
      <c r="I26" s="66" t="s">
        <v>45</v>
      </c>
      <c r="J26" s="65" t="s">
        <v>88</v>
      </c>
      <c r="K26" s="65" t="s">
        <v>41</v>
      </c>
      <c r="L26" s="65" t="s">
        <v>41</v>
      </c>
      <c r="M26" s="65" t="s">
        <v>82</v>
      </c>
      <c r="N26" s="65">
        <v>92</v>
      </c>
      <c r="O26" s="66"/>
      <c r="P26" s="66" t="s">
        <v>45</v>
      </c>
      <c r="Q26" s="67">
        <v>1407001208</v>
      </c>
      <c r="R26" s="68">
        <v>129627</v>
      </c>
      <c r="S26" s="46" t="s">
        <v>126</v>
      </c>
      <c r="T26" s="66">
        <v>5292</v>
      </c>
      <c r="U26" s="66">
        <v>5291</v>
      </c>
      <c r="V26" s="66">
        <v>3020</v>
      </c>
      <c r="W26" s="66">
        <v>1977</v>
      </c>
      <c r="X26" s="66">
        <v>793</v>
      </c>
      <c r="Y26" s="66">
        <v>289</v>
      </c>
      <c r="Z26" s="66">
        <v>197</v>
      </c>
      <c r="AA26" s="66">
        <v>185</v>
      </c>
      <c r="AB26" s="66">
        <v>209</v>
      </c>
      <c r="AC26" s="66">
        <v>209</v>
      </c>
      <c r="AD26" s="66">
        <v>4999</v>
      </c>
      <c r="AE26" s="66">
        <v>5000</v>
      </c>
      <c r="AF26" s="69">
        <f t="shared" si="0"/>
        <v>27461</v>
      </c>
      <c r="AG26" s="65" t="s">
        <v>43</v>
      </c>
      <c r="AH26" s="66"/>
      <c r="AI26" s="66"/>
      <c r="AJ26" s="48">
        <f t="shared" si="1"/>
        <v>0</v>
      </c>
      <c r="AK26" s="49">
        <f t="shared" si="12"/>
        <v>0</v>
      </c>
      <c r="AL26" s="50"/>
      <c r="AM26" s="49">
        <f t="shared" si="13"/>
        <v>0</v>
      </c>
      <c r="AN26" s="66"/>
      <c r="AO26" s="49"/>
      <c r="AP26" s="41">
        <v>31.37</v>
      </c>
      <c r="AQ26" s="49">
        <f t="shared" si="14"/>
        <v>376.44</v>
      </c>
      <c r="AR26" s="41">
        <v>3.4930000000000003E-2</v>
      </c>
      <c r="AS26" s="49">
        <f t="shared" si="2"/>
        <v>959.21273000000008</v>
      </c>
      <c r="AT26" s="50">
        <f t="shared" si="3"/>
        <v>1335.65273</v>
      </c>
      <c r="AU26" s="50">
        <f t="shared" si="7"/>
        <v>307.20012790000004</v>
      </c>
      <c r="AV26" s="50">
        <f t="shared" si="8"/>
        <v>1642.8528579000001</v>
      </c>
      <c r="AW26" s="301"/>
      <c r="AX26" s="301"/>
      <c r="AY26" s="303"/>
    </row>
    <row r="27" spans="1:1008" s="18" customFormat="1" ht="30" customHeight="1">
      <c r="A27" s="170">
        <v>20</v>
      </c>
      <c r="B27" s="64">
        <v>2</v>
      </c>
      <c r="C27" s="65">
        <v>12</v>
      </c>
      <c r="D27" s="66" t="s">
        <v>51</v>
      </c>
      <c r="E27" s="65" t="s">
        <v>52</v>
      </c>
      <c r="F27" s="65" t="s">
        <v>41</v>
      </c>
      <c r="G27" s="65" t="s">
        <v>53</v>
      </c>
      <c r="H27" s="65">
        <v>14</v>
      </c>
      <c r="I27" s="66" t="s">
        <v>45</v>
      </c>
      <c r="J27" s="65" t="s">
        <v>89</v>
      </c>
      <c r="K27" s="65" t="s">
        <v>41</v>
      </c>
      <c r="L27" s="65" t="s">
        <v>41</v>
      </c>
      <c r="M27" s="65" t="s">
        <v>90</v>
      </c>
      <c r="N27" s="65" t="s">
        <v>69</v>
      </c>
      <c r="O27" s="66"/>
      <c r="P27" s="66" t="s">
        <v>45</v>
      </c>
      <c r="Q27" s="67">
        <v>1408140023</v>
      </c>
      <c r="R27" s="68">
        <v>211784</v>
      </c>
      <c r="S27" s="46" t="s">
        <v>126</v>
      </c>
      <c r="T27" s="66">
        <v>12371</v>
      </c>
      <c r="U27" s="66">
        <v>12372</v>
      </c>
      <c r="V27" s="66">
        <v>10300</v>
      </c>
      <c r="W27" s="66">
        <v>6936</v>
      </c>
      <c r="X27" s="66">
        <v>3516</v>
      </c>
      <c r="Y27" s="66">
        <v>3215</v>
      </c>
      <c r="Z27" s="66">
        <v>2032</v>
      </c>
      <c r="AA27" s="66">
        <v>586</v>
      </c>
      <c r="AB27" s="66">
        <v>3295</v>
      </c>
      <c r="AC27" s="66">
        <v>3295</v>
      </c>
      <c r="AD27" s="66">
        <v>7690</v>
      </c>
      <c r="AE27" s="66">
        <v>7691</v>
      </c>
      <c r="AF27" s="69">
        <f t="shared" si="0"/>
        <v>73299</v>
      </c>
      <c r="AG27" s="65" t="s">
        <v>43</v>
      </c>
      <c r="AH27" s="66"/>
      <c r="AI27" s="66"/>
      <c r="AJ27" s="48">
        <f t="shared" si="1"/>
        <v>0</v>
      </c>
      <c r="AK27" s="49">
        <f t="shared" si="12"/>
        <v>0</v>
      </c>
      <c r="AL27" s="50"/>
      <c r="AM27" s="49">
        <f t="shared" si="13"/>
        <v>0</v>
      </c>
      <c r="AN27" s="66"/>
      <c r="AO27" s="49"/>
      <c r="AP27" s="41">
        <v>31.37</v>
      </c>
      <c r="AQ27" s="49">
        <f t="shared" si="14"/>
        <v>376.44</v>
      </c>
      <c r="AR27" s="41">
        <v>3.4930000000000003E-2</v>
      </c>
      <c r="AS27" s="49">
        <f t="shared" si="2"/>
        <v>2560.3340700000003</v>
      </c>
      <c r="AT27" s="50">
        <f t="shared" si="3"/>
        <v>2936.7740700000004</v>
      </c>
      <c r="AU27" s="50">
        <f t="shared" si="7"/>
        <v>675.45803610000007</v>
      </c>
      <c r="AV27" s="50">
        <f t="shared" si="8"/>
        <v>3612.2321061000002</v>
      </c>
      <c r="AW27" s="301"/>
      <c r="AX27" s="301"/>
      <c r="AY27" s="303"/>
    </row>
    <row r="28" spans="1:1008" s="18" customFormat="1" ht="30" customHeight="1" thickBot="1">
      <c r="A28" s="171">
        <v>21</v>
      </c>
      <c r="B28" s="64">
        <v>2</v>
      </c>
      <c r="C28" s="78">
        <v>13</v>
      </c>
      <c r="D28" s="79" t="s">
        <v>51</v>
      </c>
      <c r="E28" s="78" t="s">
        <v>52</v>
      </c>
      <c r="F28" s="78" t="s">
        <v>41</v>
      </c>
      <c r="G28" s="78" t="s">
        <v>53</v>
      </c>
      <c r="H28" s="78">
        <v>14</v>
      </c>
      <c r="I28" s="79" t="s">
        <v>54</v>
      </c>
      <c r="J28" s="78" t="s">
        <v>91</v>
      </c>
      <c r="K28" s="78" t="s">
        <v>92</v>
      </c>
      <c r="L28" s="78" t="s">
        <v>92</v>
      </c>
      <c r="M28" s="78" t="s">
        <v>93</v>
      </c>
      <c r="N28" s="78">
        <v>24</v>
      </c>
      <c r="O28" s="79"/>
      <c r="P28" s="79" t="s">
        <v>54</v>
      </c>
      <c r="Q28" s="80">
        <v>1305462068</v>
      </c>
      <c r="R28" s="81">
        <v>7356</v>
      </c>
      <c r="S28" s="82" t="s">
        <v>126</v>
      </c>
      <c r="T28" s="79">
        <v>22667</v>
      </c>
      <c r="U28" s="79">
        <v>24378</v>
      </c>
      <c r="V28" s="79">
        <v>21980</v>
      </c>
      <c r="W28" s="79">
        <v>12397</v>
      </c>
      <c r="X28" s="79">
        <v>8297</v>
      </c>
      <c r="Y28" s="79">
        <v>604</v>
      </c>
      <c r="Z28" s="79">
        <v>697</v>
      </c>
      <c r="AA28" s="79">
        <v>1641</v>
      </c>
      <c r="AB28" s="79">
        <v>824</v>
      </c>
      <c r="AC28" s="79">
        <v>11094</v>
      </c>
      <c r="AD28" s="79">
        <v>18785</v>
      </c>
      <c r="AE28" s="79">
        <v>24802</v>
      </c>
      <c r="AF28" s="83">
        <f t="shared" si="0"/>
        <v>148166</v>
      </c>
      <c r="AG28" s="78" t="s">
        <v>94</v>
      </c>
      <c r="AH28" s="79"/>
      <c r="AI28" s="79"/>
      <c r="AJ28" s="84">
        <f t="shared" si="1"/>
        <v>0</v>
      </c>
      <c r="AK28" s="85">
        <f t="shared" si="12"/>
        <v>0</v>
      </c>
      <c r="AL28" s="86"/>
      <c r="AM28" s="85">
        <f t="shared" si="13"/>
        <v>0</v>
      </c>
      <c r="AN28" s="79"/>
      <c r="AO28" s="85"/>
      <c r="AP28" s="87">
        <v>173.62</v>
      </c>
      <c r="AQ28" s="85">
        <f t="shared" si="14"/>
        <v>2083.44</v>
      </c>
      <c r="AR28" s="87">
        <v>3.3360000000000001E-2</v>
      </c>
      <c r="AS28" s="85">
        <f t="shared" si="2"/>
        <v>4942.8177599999999</v>
      </c>
      <c r="AT28" s="86">
        <f t="shared" si="3"/>
        <v>7026.2577600000004</v>
      </c>
      <c r="AU28" s="86">
        <f t="shared" si="7"/>
        <v>1616.0392848000001</v>
      </c>
      <c r="AV28" s="86">
        <f t="shared" si="8"/>
        <v>8642.2970448000015</v>
      </c>
      <c r="AW28" s="301"/>
      <c r="AX28" s="301"/>
      <c r="AY28" s="303"/>
      <c r="AZ28" s="26"/>
    </row>
    <row r="29" spans="1:1008" s="21" customFormat="1" ht="46.5" customHeight="1" thickBot="1">
      <c r="A29" s="235">
        <v>22</v>
      </c>
      <c r="B29" s="236">
        <v>3</v>
      </c>
      <c r="C29" s="237">
        <v>1</v>
      </c>
      <c r="D29" s="238" t="s">
        <v>190</v>
      </c>
      <c r="E29" s="237" t="s">
        <v>95</v>
      </c>
      <c r="F29" s="237" t="s">
        <v>41</v>
      </c>
      <c r="G29" s="237" t="s">
        <v>96</v>
      </c>
      <c r="H29" s="237">
        <v>33</v>
      </c>
      <c r="I29" s="238" t="s">
        <v>166</v>
      </c>
      <c r="J29" s="237" t="s">
        <v>97</v>
      </c>
      <c r="K29" s="237" t="s">
        <v>98</v>
      </c>
      <c r="L29" s="237" t="s">
        <v>98</v>
      </c>
      <c r="M29" s="237" t="s">
        <v>99</v>
      </c>
      <c r="N29" s="237">
        <v>12</v>
      </c>
      <c r="O29" s="238"/>
      <c r="P29" s="238" t="s">
        <v>100</v>
      </c>
      <c r="Q29" s="239" t="s">
        <v>101</v>
      </c>
      <c r="R29" s="240" t="s">
        <v>102</v>
      </c>
      <c r="S29" s="241" t="s">
        <v>126</v>
      </c>
      <c r="T29" s="238">
        <v>20000</v>
      </c>
      <c r="U29" s="238">
        <v>20000</v>
      </c>
      <c r="V29" s="238">
        <v>13000</v>
      </c>
      <c r="W29" s="238">
        <v>7800</v>
      </c>
      <c r="X29" s="238">
        <v>6500</v>
      </c>
      <c r="Y29" s="238">
        <v>6500</v>
      </c>
      <c r="Z29" s="238">
        <v>3000</v>
      </c>
      <c r="AA29" s="238">
        <v>2400</v>
      </c>
      <c r="AB29" s="238">
        <v>6500</v>
      </c>
      <c r="AC29" s="238">
        <v>11200</v>
      </c>
      <c r="AD29" s="238">
        <v>20000</v>
      </c>
      <c r="AE29" s="238">
        <v>20000</v>
      </c>
      <c r="AF29" s="242">
        <f t="shared" si="0"/>
        <v>136900</v>
      </c>
      <c r="AG29" s="237" t="s">
        <v>94</v>
      </c>
      <c r="AH29" s="238"/>
      <c r="AI29" s="238"/>
      <c r="AJ29" s="243">
        <f t="shared" si="1"/>
        <v>0</v>
      </c>
      <c r="AK29" s="244">
        <f t="shared" si="12"/>
        <v>0</v>
      </c>
      <c r="AL29" s="245"/>
      <c r="AM29" s="244">
        <f t="shared" si="13"/>
        <v>0</v>
      </c>
      <c r="AN29" s="238"/>
      <c r="AO29" s="246"/>
      <c r="AP29" s="247">
        <v>173.62</v>
      </c>
      <c r="AQ29" s="244">
        <f t="shared" si="14"/>
        <v>2083.44</v>
      </c>
      <c r="AR29" s="247">
        <v>3.3360000000000001E-2</v>
      </c>
      <c r="AS29" s="244">
        <f t="shared" si="2"/>
        <v>4566.9840000000004</v>
      </c>
      <c r="AT29" s="245">
        <f t="shared" si="3"/>
        <v>6650.4240000000009</v>
      </c>
      <c r="AU29" s="245">
        <f t="shared" si="7"/>
        <v>1529.5975200000003</v>
      </c>
      <c r="AV29" s="245">
        <f t="shared" si="8"/>
        <v>8180.0215200000011</v>
      </c>
      <c r="AW29" s="248">
        <f>AT29</f>
        <v>6650.4240000000009</v>
      </c>
      <c r="AX29" s="248">
        <f>AU29</f>
        <v>1529.5975200000003</v>
      </c>
      <c r="AY29" s="249">
        <f>AV29</f>
        <v>8180.0215200000011</v>
      </c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</row>
    <row r="30" spans="1:1008" s="7" customFormat="1" ht="30" customHeight="1">
      <c r="A30" s="172">
        <v>23</v>
      </c>
      <c r="B30" s="39">
        <v>4</v>
      </c>
      <c r="C30" s="88">
        <v>1</v>
      </c>
      <c r="D30" s="89" t="s">
        <v>191</v>
      </c>
      <c r="E30" s="88" t="s">
        <v>103</v>
      </c>
      <c r="F30" s="88" t="s">
        <v>41</v>
      </c>
      <c r="G30" s="88" t="s">
        <v>104</v>
      </c>
      <c r="H30" s="88">
        <v>4</v>
      </c>
      <c r="I30" s="89" t="s">
        <v>105</v>
      </c>
      <c r="J30" s="88" t="s">
        <v>106</v>
      </c>
      <c r="K30" s="88" t="s">
        <v>41</v>
      </c>
      <c r="L30" s="88" t="s">
        <v>41</v>
      </c>
      <c r="M30" s="88" t="s">
        <v>107</v>
      </c>
      <c r="N30" s="88">
        <v>55</v>
      </c>
      <c r="O30" s="89"/>
      <c r="P30" s="89" t="s">
        <v>105</v>
      </c>
      <c r="Q30" s="90" t="s">
        <v>108</v>
      </c>
      <c r="R30" s="91">
        <v>946318</v>
      </c>
      <c r="S30" s="92" t="s">
        <v>126</v>
      </c>
      <c r="T30" s="89">
        <v>69900</v>
      </c>
      <c r="U30" s="89">
        <v>56873</v>
      </c>
      <c r="V30" s="89">
        <v>46548</v>
      </c>
      <c r="W30" s="89">
        <v>41172</v>
      </c>
      <c r="X30" s="89">
        <v>23443</v>
      </c>
      <c r="Y30" s="89">
        <v>12318</v>
      </c>
      <c r="Z30" s="89">
        <v>12775</v>
      </c>
      <c r="AA30" s="89">
        <v>12232</v>
      </c>
      <c r="AB30" s="89">
        <v>12111</v>
      </c>
      <c r="AC30" s="89">
        <v>41646</v>
      </c>
      <c r="AD30" s="89">
        <v>55393</v>
      </c>
      <c r="AE30" s="89">
        <v>59317</v>
      </c>
      <c r="AF30" s="93">
        <f t="shared" si="0"/>
        <v>443728</v>
      </c>
      <c r="AG30" s="94" t="s">
        <v>130</v>
      </c>
      <c r="AH30" s="89">
        <v>187</v>
      </c>
      <c r="AI30" s="89">
        <v>8760</v>
      </c>
      <c r="AJ30" s="95">
        <f t="shared" si="1"/>
        <v>0</v>
      </c>
      <c r="AK30" s="96">
        <f t="shared" si="12"/>
        <v>0</v>
      </c>
      <c r="AL30" s="97"/>
      <c r="AM30" s="96">
        <f t="shared" si="13"/>
        <v>0</v>
      </c>
      <c r="AN30" s="89"/>
      <c r="AO30" s="98"/>
      <c r="AP30" s="99">
        <v>4.96E-3</v>
      </c>
      <c r="AQ30" s="100">
        <f>AH30*AI30*AP30</f>
        <v>8125.0752000000002</v>
      </c>
      <c r="AR30" s="101">
        <v>2.027E-2</v>
      </c>
      <c r="AS30" s="96">
        <f t="shared" si="2"/>
        <v>8994.3665600000004</v>
      </c>
      <c r="AT30" s="97">
        <f t="shared" si="3"/>
        <v>17119.441760000002</v>
      </c>
      <c r="AU30" s="97">
        <f t="shared" si="7"/>
        <v>3937.4716048000005</v>
      </c>
      <c r="AV30" s="97">
        <f t="shared" si="8"/>
        <v>21056.913364800002</v>
      </c>
      <c r="AW30" s="301">
        <f>SUM(AT30:AT34)</f>
        <v>562003.11887000001</v>
      </c>
      <c r="AX30" s="301">
        <f>AW30*0.23</f>
        <v>129260.7173401</v>
      </c>
      <c r="AY30" s="303">
        <f>AW30+AX30</f>
        <v>691263.83621009998</v>
      </c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/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/>
      <c r="OS30" s="28"/>
      <c r="OT30" s="28"/>
      <c r="OU30" s="28"/>
      <c r="OV30" s="28"/>
      <c r="OW30" s="28"/>
      <c r="OX30" s="28"/>
      <c r="OY30" s="28"/>
      <c r="OZ30" s="28"/>
      <c r="PA30" s="28"/>
      <c r="PB30" s="28"/>
      <c r="PC30" s="28"/>
      <c r="PD30" s="28"/>
      <c r="PE30" s="28"/>
      <c r="PF30" s="28"/>
      <c r="PG30" s="28"/>
      <c r="PH30" s="28"/>
      <c r="PI30" s="28"/>
      <c r="PJ30" s="28"/>
      <c r="PK30" s="28"/>
      <c r="PL30" s="28"/>
      <c r="PM30" s="28"/>
      <c r="PN30" s="28"/>
      <c r="PO30" s="28"/>
      <c r="PP30" s="28"/>
      <c r="PQ30" s="28"/>
      <c r="PR30" s="28"/>
      <c r="PS30" s="28"/>
      <c r="PT30" s="28"/>
      <c r="PU30" s="28"/>
      <c r="PV30" s="28"/>
      <c r="PW30" s="28"/>
      <c r="PX30" s="28"/>
      <c r="PY30" s="28"/>
      <c r="PZ30" s="28"/>
      <c r="QA30" s="28"/>
      <c r="QB30" s="28"/>
      <c r="QC30" s="28"/>
      <c r="QD30" s="28"/>
      <c r="QE30" s="28"/>
      <c r="QF30" s="28"/>
      <c r="QG30" s="28"/>
      <c r="QH30" s="28"/>
      <c r="QI30" s="28"/>
      <c r="QJ30" s="28"/>
      <c r="QK30" s="28"/>
      <c r="QL30" s="28"/>
      <c r="QM30" s="28"/>
      <c r="QN30" s="28"/>
      <c r="QO30" s="28"/>
      <c r="QP30" s="28"/>
      <c r="QQ30" s="28"/>
      <c r="QR30" s="28"/>
      <c r="QS30" s="28"/>
      <c r="QT30" s="28"/>
      <c r="QU30" s="28"/>
      <c r="QV30" s="28"/>
      <c r="QW30" s="28"/>
      <c r="QX30" s="28"/>
      <c r="QY30" s="28"/>
      <c r="QZ30" s="28"/>
      <c r="RA30" s="28"/>
      <c r="RB30" s="28"/>
      <c r="RC30" s="28"/>
      <c r="RD30" s="28"/>
      <c r="RE30" s="28"/>
      <c r="RF30" s="28"/>
      <c r="RG30" s="28"/>
      <c r="RH30" s="28"/>
      <c r="RI30" s="28"/>
      <c r="RJ30" s="28"/>
      <c r="RK30" s="28"/>
      <c r="RL30" s="28"/>
      <c r="RM30" s="28"/>
      <c r="RN30" s="28"/>
      <c r="RO30" s="28"/>
      <c r="RP30" s="28"/>
      <c r="RQ30" s="28"/>
      <c r="RR30" s="28"/>
      <c r="RS30" s="28"/>
      <c r="RT30" s="28"/>
      <c r="RU30" s="28"/>
      <c r="RV30" s="28"/>
      <c r="RW30" s="28"/>
      <c r="RX30" s="28"/>
      <c r="RY30" s="28"/>
      <c r="RZ30" s="28"/>
      <c r="SA30" s="28"/>
      <c r="SB30" s="28"/>
      <c r="SC30" s="28"/>
      <c r="SD30" s="28"/>
      <c r="SE30" s="28"/>
      <c r="SF30" s="28"/>
      <c r="SG30" s="28"/>
      <c r="SH30" s="28"/>
      <c r="SI30" s="28"/>
      <c r="SJ30" s="28"/>
      <c r="SK30" s="28"/>
      <c r="SL30" s="28"/>
      <c r="SM30" s="28"/>
      <c r="SN30" s="28"/>
      <c r="SO30" s="28"/>
      <c r="SP30" s="28"/>
      <c r="SQ30" s="28"/>
      <c r="SR30" s="28"/>
      <c r="SS30" s="28"/>
      <c r="ST30" s="28"/>
      <c r="SU30" s="28"/>
      <c r="SV30" s="28"/>
      <c r="SW30" s="28"/>
      <c r="SX30" s="28"/>
      <c r="SY30" s="28"/>
      <c r="SZ30" s="28"/>
      <c r="TA30" s="28"/>
      <c r="TB30" s="28"/>
      <c r="TC30" s="28"/>
      <c r="TD30" s="28"/>
      <c r="TE30" s="28"/>
      <c r="TF30" s="28"/>
      <c r="TG30" s="28"/>
      <c r="TH30" s="28"/>
      <c r="TI30" s="28"/>
      <c r="TJ30" s="28"/>
      <c r="TK30" s="28"/>
      <c r="TL30" s="28"/>
      <c r="TM30" s="28"/>
      <c r="TN30" s="28"/>
      <c r="TO30" s="28"/>
      <c r="TP30" s="28"/>
      <c r="TQ30" s="28"/>
      <c r="TR30" s="28"/>
      <c r="TS30" s="28"/>
      <c r="TT30" s="28"/>
      <c r="TU30" s="28"/>
      <c r="TV30" s="28"/>
      <c r="TW30" s="28"/>
      <c r="TX30" s="28"/>
      <c r="TY30" s="28"/>
      <c r="TZ30" s="28"/>
      <c r="UA30" s="28"/>
      <c r="UB30" s="28"/>
      <c r="UC30" s="28"/>
      <c r="UD30" s="28"/>
      <c r="UE30" s="28"/>
      <c r="UF30" s="28"/>
      <c r="UG30" s="28"/>
      <c r="UH30" s="28"/>
      <c r="UI30" s="28"/>
      <c r="UJ30" s="28"/>
      <c r="UK30" s="28"/>
      <c r="UL30" s="28"/>
      <c r="UM30" s="28"/>
      <c r="UN30" s="28"/>
      <c r="UO30" s="28"/>
      <c r="UP30" s="28"/>
      <c r="UQ30" s="28"/>
      <c r="UR30" s="28"/>
      <c r="US30" s="28"/>
      <c r="UT30" s="28"/>
      <c r="UU30" s="28"/>
      <c r="UV30" s="28"/>
      <c r="UW30" s="28"/>
      <c r="UX30" s="28"/>
      <c r="UY30" s="28"/>
      <c r="UZ30" s="28"/>
      <c r="VA30" s="28"/>
      <c r="VB30" s="28"/>
      <c r="VC30" s="28"/>
      <c r="VD30" s="28"/>
      <c r="VE30" s="28"/>
      <c r="VF30" s="28"/>
      <c r="VG30" s="28"/>
      <c r="VH30" s="28"/>
      <c r="VI30" s="28"/>
      <c r="VJ30" s="28"/>
      <c r="VK30" s="28"/>
      <c r="VL30" s="28"/>
      <c r="VM30" s="28"/>
      <c r="VN30" s="28"/>
      <c r="VO30" s="28"/>
      <c r="VP30" s="28"/>
      <c r="VQ30" s="28"/>
      <c r="VR30" s="28"/>
      <c r="VS30" s="28"/>
      <c r="VT30" s="28"/>
      <c r="VU30" s="28"/>
      <c r="VV30" s="28"/>
      <c r="VW30" s="28"/>
      <c r="VX30" s="28"/>
      <c r="VY30" s="28"/>
      <c r="VZ30" s="28"/>
      <c r="WA30" s="28"/>
      <c r="WB30" s="28"/>
      <c r="WC30" s="28"/>
      <c r="WD30" s="28"/>
      <c r="WE30" s="28"/>
      <c r="WF30" s="28"/>
      <c r="WG30" s="28"/>
      <c r="WH30" s="28"/>
      <c r="WI30" s="28"/>
      <c r="WJ30" s="28"/>
      <c r="WK30" s="28"/>
      <c r="WL30" s="28"/>
      <c r="WM30" s="28"/>
      <c r="WN30" s="28"/>
      <c r="WO30" s="28"/>
      <c r="WP30" s="28"/>
      <c r="WQ30" s="28"/>
      <c r="WR30" s="28"/>
      <c r="WS30" s="28"/>
      <c r="WT30" s="28"/>
      <c r="WU30" s="28"/>
      <c r="WV30" s="28"/>
      <c r="WW30" s="28"/>
      <c r="WX30" s="28"/>
      <c r="WY30" s="28"/>
      <c r="WZ30" s="28"/>
      <c r="XA30" s="28"/>
      <c r="XB30" s="28"/>
      <c r="XC30" s="28"/>
      <c r="XD30" s="28"/>
      <c r="XE30" s="28"/>
      <c r="XF30" s="28"/>
      <c r="XG30" s="28"/>
      <c r="XH30" s="28"/>
      <c r="XI30" s="28"/>
      <c r="XJ30" s="28"/>
      <c r="XK30" s="28"/>
      <c r="XL30" s="28"/>
      <c r="XM30" s="28"/>
      <c r="XN30" s="28"/>
      <c r="XO30" s="28"/>
      <c r="XP30" s="28"/>
      <c r="XQ30" s="28"/>
      <c r="XR30" s="28"/>
      <c r="XS30" s="28"/>
      <c r="XT30" s="28"/>
      <c r="XU30" s="28"/>
      <c r="XV30" s="28"/>
      <c r="XW30" s="28"/>
      <c r="XX30" s="28"/>
      <c r="XY30" s="28"/>
      <c r="XZ30" s="28"/>
      <c r="YA30" s="28"/>
      <c r="YB30" s="28"/>
      <c r="YC30" s="28"/>
      <c r="YD30" s="28"/>
      <c r="YE30" s="28"/>
      <c r="YF30" s="28"/>
      <c r="YG30" s="28"/>
      <c r="YH30" s="28"/>
      <c r="YI30" s="28"/>
      <c r="YJ30" s="28"/>
      <c r="YK30" s="28"/>
      <c r="YL30" s="28"/>
      <c r="YM30" s="28"/>
      <c r="YN30" s="28"/>
      <c r="YO30" s="28"/>
      <c r="YP30" s="28"/>
      <c r="YQ30" s="28"/>
      <c r="YR30" s="28"/>
      <c r="YS30" s="28"/>
      <c r="YT30" s="28"/>
      <c r="YU30" s="28"/>
      <c r="YV30" s="28"/>
      <c r="YW30" s="28"/>
      <c r="YX30" s="28"/>
      <c r="YY30" s="28"/>
      <c r="YZ30" s="28"/>
      <c r="ZA30" s="28"/>
      <c r="ZB30" s="28"/>
      <c r="ZC30" s="28"/>
      <c r="ZD30" s="28"/>
      <c r="ZE30" s="28"/>
      <c r="ZF30" s="28"/>
      <c r="ZG30" s="28"/>
      <c r="ZH30" s="28"/>
      <c r="ZI30" s="28"/>
      <c r="ZJ30" s="28"/>
      <c r="ZK30" s="28"/>
      <c r="ZL30" s="28"/>
      <c r="ZM30" s="28"/>
      <c r="ZN30" s="28"/>
      <c r="ZO30" s="28"/>
      <c r="ZP30" s="28"/>
      <c r="ZQ30" s="28"/>
      <c r="ZR30" s="28"/>
      <c r="ZS30" s="28"/>
      <c r="ZT30" s="28"/>
      <c r="ZU30" s="28"/>
      <c r="ZV30" s="28"/>
      <c r="ZW30" s="28"/>
      <c r="ZX30" s="28"/>
      <c r="ZY30" s="28"/>
      <c r="ZZ30" s="28"/>
      <c r="AAA30" s="28"/>
      <c r="AAB30" s="28"/>
      <c r="AAC30" s="28"/>
      <c r="AAD30" s="28"/>
      <c r="AAE30" s="28"/>
      <c r="AAF30" s="28"/>
      <c r="AAG30" s="28"/>
      <c r="AAH30" s="28"/>
      <c r="AAI30" s="28"/>
      <c r="AAJ30" s="28"/>
      <c r="AAK30" s="28"/>
      <c r="AAL30" s="28"/>
      <c r="AAM30" s="28"/>
      <c r="AAN30" s="28"/>
      <c r="AAO30" s="28"/>
      <c r="AAP30" s="28"/>
      <c r="AAQ30" s="28"/>
      <c r="AAR30" s="28"/>
      <c r="AAS30" s="28"/>
      <c r="AAT30" s="28"/>
      <c r="AAU30" s="28"/>
      <c r="AAV30" s="28"/>
      <c r="AAW30" s="28"/>
      <c r="AAX30" s="28"/>
      <c r="AAY30" s="28"/>
      <c r="AAZ30" s="28"/>
      <c r="ABA30" s="28"/>
      <c r="ABB30" s="28"/>
      <c r="ABC30" s="28"/>
      <c r="ABD30" s="28"/>
      <c r="ABE30" s="28"/>
      <c r="ABF30" s="28"/>
      <c r="ABG30" s="28"/>
      <c r="ABH30" s="28"/>
      <c r="ABI30" s="28"/>
      <c r="ABJ30" s="28"/>
      <c r="ABK30" s="28"/>
      <c r="ABL30" s="28"/>
      <c r="ABM30" s="28"/>
      <c r="ABN30" s="28"/>
      <c r="ABO30" s="28"/>
      <c r="ABP30" s="28"/>
      <c r="ABQ30" s="28"/>
      <c r="ABR30" s="28"/>
      <c r="ABS30" s="28"/>
      <c r="ABT30" s="28"/>
      <c r="ABU30" s="28"/>
      <c r="ABV30" s="28"/>
      <c r="ABW30" s="28"/>
      <c r="ABX30" s="28"/>
      <c r="ABY30" s="28"/>
      <c r="ABZ30" s="28"/>
      <c r="ACA30" s="28"/>
      <c r="ACB30" s="28"/>
      <c r="ACC30" s="28"/>
      <c r="ACD30" s="28"/>
      <c r="ACE30" s="28"/>
      <c r="ACF30" s="28"/>
      <c r="ACG30" s="28"/>
      <c r="ACH30" s="28"/>
      <c r="ACI30" s="28"/>
      <c r="ACJ30" s="28"/>
      <c r="ACK30" s="28"/>
      <c r="ACL30" s="28"/>
      <c r="ACM30" s="28"/>
      <c r="ACN30" s="28"/>
      <c r="ACO30" s="28"/>
      <c r="ACP30" s="28"/>
      <c r="ACQ30" s="28"/>
      <c r="ACR30" s="28"/>
      <c r="ACS30" s="28"/>
      <c r="ACT30" s="28"/>
      <c r="ACU30" s="28"/>
      <c r="ACV30" s="28"/>
      <c r="ACW30" s="28"/>
      <c r="ACX30" s="28"/>
      <c r="ACY30" s="28"/>
      <c r="ACZ30" s="28"/>
      <c r="ADA30" s="28"/>
      <c r="ADB30" s="28"/>
      <c r="ADC30" s="28"/>
      <c r="ADD30" s="28"/>
      <c r="ADE30" s="28"/>
      <c r="ADF30" s="28"/>
      <c r="ADG30" s="28"/>
      <c r="ADH30" s="28"/>
      <c r="ADI30" s="28"/>
      <c r="ADJ30" s="28"/>
      <c r="ADK30" s="28"/>
      <c r="ADL30" s="28"/>
      <c r="ADM30" s="28"/>
      <c r="ADN30" s="28"/>
      <c r="ADO30" s="28"/>
      <c r="ADP30" s="28"/>
      <c r="ADQ30" s="28"/>
      <c r="ADR30" s="28"/>
      <c r="ADS30" s="28"/>
      <c r="ADT30" s="28"/>
      <c r="ADU30" s="28"/>
      <c r="ADV30" s="28"/>
      <c r="ADW30" s="28"/>
      <c r="ADX30" s="28"/>
      <c r="ADY30" s="28"/>
      <c r="ADZ30" s="28"/>
      <c r="AEA30" s="28"/>
      <c r="AEB30" s="28"/>
      <c r="AEC30" s="28"/>
      <c r="AED30" s="28"/>
      <c r="AEE30" s="28"/>
      <c r="AEF30" s="28"/>
      <c r="AEG30" s="28"/>
      <c r="AEH30" s="28"/>
      <c r="AEI30" s="28"/>
      <c r="AEJ30" s="28"/>
      <c r="AEK30" s="28"/>
      <c r="AEL30" s="28"/>
      <c r="AEM30" s="28"/>
      <c r="AEN30" s="28"/>
      <c r="AEO30" s="28"/>
      <c r="AEP30" s="28"/>
      <c r="AEQ30" s="28"/>
      <c r="AER30" s="28"/>
      <c r="AES30" s="28"/>
      <c r="AET30" s="28"/>
      <c r="AEU30" s="28"/>
      <c r="AEV30" s="28"/>
      <c r="AEW30" s="28"/>
      <c r="AEX30" s="28"/>
      <c r="AEY30" s="28"/>
      <c r="AEZ30" s="28"/>
      <c r="AFA30" s="28"/>
      <c r="AFB30" s="28"/>
      <c r="AFC30" s="28"/>
      <c r="AFD30" s="28"/>
      <c r="AFE30" s="28"/>
      <c r="AFF30" s="28"/>
      <c r="AFG30" s="28"/>
      <c r="AFH30" s="28"/>
      <c r="AFI30" s="28"/>
      <c r="AFJ30" s="28"/>
      <c r="AFK30" s="28"/>
      <c r="AFL30" s="28"/>
      <c r="AFM30" s="28"/>
      <c r="AFN30" s="28"/>
      <c r="AFO30" s="28"/>
      <c r="AFP30" s="28"/>
      <c r="AFQ30" s="28"/>
      <c r="AFR30" s="28"/>
      <c r="AFS30" s="28"/>
      <c r="AFT30" s="28"/>
      <c r="AFU30" s="28"/>
      <c r="AFV30" s="28"/>
      <c r="AFW30" s="28"/>
      <c r="AFX30" s="28"/>
      <c r="AFY30" s="28"/>
      <c r="AFZ30" s="28"/>
      <c r="AGA30" s="28"/>
      <c r="AGB30" s="28"/>
      <c r="AGC30" s="28"/>
      <c r="AGD30" s="28"/>
      <c r="AGE30" s="28"/>
      <c r="AGF30" s="28"/>
      <c r="AGG30" s="28"/>
      <c r="AGH30" s="28"/>
      <c r="AGI30" s="28"/>
      <c r="AGJ30" s="28"/>
      <c r="AGK30" s="28"/>
      <c r="AGL30" s="28"/>
      <c r="AGM30" s="28"/>
      <c r="AGN30" s="28"/>
      <c r="AGO30" s="28"/>
      <c r="AGP30" s="28"/>
      <c r="AGQ30" s="28"/>
      <c r="AGR30" s="28"/>
      <c r="AGS30" s="28"/>
      <c r="AGT30" s="28"/>
      <c r="AGU30" s="28"/>
      <c r="AGV30" s="28"/>
      <c r="AGW30" s="28"/>
      <c r="AGX30" s="28"/>
      <c r="AGY30" s="28"/>
      <c r="AGZ30" s="28"/>
      <c r="AHA30" s="28"/>
      <c r="AHB30" s="28"/>
      <c r="AHC30" s="28"/>
      <c r="AHD30" s="28"/>
      <c r="AHE30" s="28"/>
      <c r="AHF30" s="28"/>
      <c r="AHG30" s="28"/>
      <c r="AHH30" s="28"/>
      <c r="AHI30" s="28"/>
      <c r="AHJ30" s="28"/>
      <c r="AHK30" s="28"/>
      <c r="AHL30" s="28"/>
      <c r="AHM30" s="28"/>
      <c r="AHN30" s="28"/>
      <c r="AHO30" s="28"/>
      <c r="AHP30" s="28"/>
      <c r="AHQ30" s="28"/>
      <c r="AHR30" s="28"/>
      <c r="AHS30" s="28"/>
      <c r="AHT30" s="28"/>
      <c r="AHU30" s="28"/>
      <c r="AHV30" s="28"/>
      <c r="AHW30" s="28"/>
      <c r="AHX30" s="28"/>
      <c r="AHY30" s="28"/>
      <c r="AHZ30" s="28"/>
      <c r="AIA30" s="28"/>
      <c r="AIB30" s="28"/>
      <c r="AIC30" s="28"/>
      <c r="AID30" s="28"/>
      <c r="AIE30" s="28"/>
      <c r="AIF30" s="28"/>
      <c r="AIG30" s="28"/>
      <c r="AIH30" s="28"/>
      <c r="AII30" s="28"/>
      <c r="AIJ30" s="28"/>
      <c r="AIK30" s="28"/>
      <c r="AIL30" s="28"/>
      <c r="AIM30" s="28"/>
      <c r="AIN30" s="28"/>
      <c r="AIO30" s="28"/>
      <c r="AIP30" s="28"/>
      <c r="AIQ30" s="28"/>
      <c r="AIR30" s="28"/>
      <c r="AIS30" s="28"/>
      <c r="AIT30" s="28"/>
      <c r="AIU30" s="28"/>
      <c r="AIV30" s="28"/>
      <c r="AIW30" s="28"/>
      <c r="AIX30" s="28"/>
      <c r="AIY30" s="28"/>
      <c r="AIZ30" s="28"/>
      <c r="AJA30" s="28"/>
      <c r="AJB30" s="28"/>
      <c r="AJC30" s="28"/>
      <c r="AJD30" s="28"/>
      <c r="AJE30" s="28"/>
      <c r="AJF30" s="28"/>
      <c r="AJG30" s="28"/>
      <c r="AJH30" s="28"/>
      <c r="AJI30" s="28"/>
      <c r="AJJ30" s="28"/>
      <c r="AJK30" s="28"/>
      <c r="AJL30" s="28"/>
      <c r="AJM30" s="28"/>
      <c r="AJN30" s="28"/>
      <c r="AJO30" s="28"/>
      <c r="AJP30" s="28"/>
      <c r="AJQ30" s="28"/>
      <c r="AJR30" s="28"/>
      <c r="AJS30" s="28"/>
      <c r="AJT30" s="28"/>
      <c r="AJU30" s="28"/>
      <c r="AJV30" s="28"/>
      <c r="AJW30" s="28"/>
      <c r="AJX30" s="28"/>
      <c r="AJY30" s="28"/>
      <c r="AJZ30" s="28"/>
      <c r="AKA30" s="28"/>
      <c r="AKB30" s="28"/>
      <c r="AKC30" s="28"/>
      <c r="AKD30" s="28"/>
      <c r="AKE30" s="28"/>
      <c r="AKF30" s="28"/>
      <c r="AKG30" s="28"/>
      <c r="AKH30" s="28"/>
      <c r="AKI30" s="28"/>
      <c r="AKJ30" s="28"/>
      <c r="AKK30" s="28"/>
      <c r="AKL30" s="28"/>
      <c r="AKM30" s="28"/>
      <c r="AKN30" s="28"/>
      <c r="AKO30" s="28"/>
      <c r="AKP30" s="28"/>
      <c r="AKQ30" s="28"/>
      <c r="AKR30" s="28"/>
      <c r="AKS30" s="28"/>
      <c r="AKT30" s="28"/>
      <c r="AKU30" s="28"/>
      <c r="AKV30" s="28"/>
      <c r="AKW30" s="28"/>
      <c r="AKX30" s="28"/>
      <c r="AKY30" s="28"/>
      <c r="AKZ30" s="28"/>
      <c r="ALA30" s="28"/>
      <c r="ALB30" s="28"/>
      <c r="ALC30" s="28"/>
      <c r="ALD30" s="28"/>
      <c r="ALE30" s="28"/>
      <c r="ALF30" s="28"/>
      <c r="ALG30" s="28"/>
      <c r="ALH30" s="28"/>
      <c r="ALI30" s="28"/>
      <c r="ALJ30" s="28"/>
      <c r="ALK30" s="28"/>
      <c r="ALL30" s="28"/>
      <c r="ALM30" s="28"/>
      <c r="ALN30" s="28"/>
      <c r="ALO30" s="28"/>
      <c r="ALP30" s="28"/>
      <c r="ALQ30" s="28"/>
      <c r="ALR30" s="28"/>
      <c r="ALS30" s="28"/>
      <c r="ALT30" s="28"/>
    </row>
    <row r="31" spans="1:1008" s="7" customFormat="1" ht="30" customHeight="1">
      <c r="A31" s="168">
        <v>24</v>
      </c>
      <c r="B31" s="39">
        <v>4</v>
      </c>
      <c r="C31" s="102">
        <v>2</v>
      </c>
      <c r="D31" s="103" t="s">
        <v>191</v>
      </c>
      <c r="E31" s="102" t="s">
        <v>103</v>
      </c>
      <c r="F31" s="102" t="s">
        <v>41</v>
      </c>
      <c r="G31" s="102" t="s">
        <v>104</v>
      </c>
      <c r="H31" s="102">
        <v>4</v>
      </c>
      <c r="I31" s="103" t="s">
        <v>109</v>
      </c>
      <c r="J31" s="102" t="s">
        <v>110</v>
      </c>
      <c r="K31" s="102" t="s">
        <v>41</v>
      </c>
      <c r="L31" s="102" t="s">
        <v>41</v>
      </c>
      <c r="M31" s="102" t="s">
        <v>111</v>
      </c>
      <c r="N31" s="102">
        <v>14</v>
      </c>
      <c r="O31" s="103"/>
      <c r="P31" s="103" t="s">
        <v>109</v>
      </c>
      <c r="Q31" s="104">
        <v>1460000730</v>
      </c>
      <c r="R31" s="105">
        <v>5512025</v>
      </c>
      <c r="S31" s="46" t="s">
        <v>126</v>
      </c>
      <c r="T31" s="103">
        <v>31313</v>
      </c>
      <c r="U31" s="103">
        <v>25977</v>
      </c>
      <c r="V31" s="103">
        <v>20685</v>
      </c>
      <c r="W31" s="103">
        <v>17698</v>
      </c>
      <c r="X31" s="103">
        <v>9747</v>
      </c>
      <c r="Y31" s="103">
        <v>4619</v>
      </c>
      <c r="Z31" s="103">
        <v>4123</v>
      </c>
      <c r="AA31" s="103">
        <v>4830</v>
      </c>
      <c r="AB31" s="103">
        <v>4675</v>
      </c>
      <c r="AC31" s="103">
        <v>14447</v>
      </c>
      <c r="AD31" s="103">
        <v>21465</v>
      </c>
      <c r="AE31" s="103">
        <v>25883</v>
      </c>
      <c r="AF31" s="47">
        <f t="shared" si="0"/>
        <v>185462</v>
      </c>
      <c r="AG31" s="102" t="s">
        <v>94</v>
      </c>
      <c r="AH31" s="103"/>
      <c r="AI31" s="103"/>
      <c r="AJ31" s="48">
        <f t="shared" si="1"/>
        <v>0</v>
      </c>
      <c r="AK31" s="49">
        <f t="shared" si="12"/>
        <v>0</v>
      </c>
      <c r="AL31" s="50"/>
      <c r="AM31" s="49">
        <f t="shared" si="13"/>
        <v>0</v>
      </c>
      <c r="AN31" s="106"/>
      <c r="AO31" s="107"/>
      <c r="AP31" s="42">
        <v>173.62</v>
      </c>
      <c r="AQ31" s="75">
        <f t="shared" ref="AQ31" si="15">AP31*12</f>
        <v>2083.44</v>
      </c>
      <c r="AR31" s="41">
        <v>3.3360000000000001E-2</v>
      </c>
      <c r="AS31" s="49">
        <f t="shared" si="2"/>
        <v>6187.0123199999998</v>
      </c>
      <c r="AT31" s="50">
        <f t="shared" si="3"/>
        <v>8270.4523200000003</v>
      </c>
      <c r="AU31" s="50">
        <f t="shared" si="7"/>
        <v>1902.2040336000002</v>
      </c>
      <c r="AV31" s="50">
        <f t="shared" si="8"/>
        <v>10172.656353600001</v>
      </c>
      <c r="AW31" s="301"/>
      <c r="AX31" s="301"/>
      <c r="AY31" s="303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/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/>
      <c r="OS31" s="28"/>
      <c r="OT31" s="28"/>
      <c r="OU31" s="28"/>
      <c r="OV31" s="28"/>
      <c r="OW31" s="28"/>
      <c r="OX31" s="28"/>
      <c r="OY31" s="28"/>
      <c r="OZ31" s="28"/>
      <c r="PA31" s="28"/>
      <c r="PB31" s="28"/>
      <c r="PC31" s="28"/>
      <c r="PD31" s="28"/>
      <c r="PE31" s="28"/>
      <c r="PF31" s="28"/>
      <c r="PG31" s="28"/>
      <c r="PH31" s="28"/>
      <c r="PI31" s="28"/>
      <c r="PJ31" s="28"/>
      <c r="PK31" s="28"/>
      <c r="PL31" s="28"/>
      <c r="PM31" s="28"/>
      <c r="PN31" s="28"/>
      <c r="PO31" s="28"/>
      <c r="PP31" s="28"/>
      <c r="PQ31" s="28"/>
      <c r="PR31" s="28"/>
      <c r="PS31" s="28"/>
      <c r="PT31" s="28"/>
      <c r="PU31" s="28"/>
      <c r="PV31" s="28"/>
      <c r="PW31" s="28"/>
      <c r="PX31" s="28"/>
      <c r="PY31" s="28"/>
      <c r="PZ31" s="28"/>
      <c r="QA31" s="28"/>
      <c r="QB31" s="28"/>
      <c r="QC31" s="28"/>
      <c r="QD31" s="28"/>
      <c r="QE31" s="28"/>
      <c r="QF31" s="28"/>
      <c r="QG31" s="28"/>
      <c r="QH31" s="28"/>
      <c r="QI31" s="28"/>
      <c r="QJ31" s="28"/>
      <c r="QK31" s="28"/>
      <c r="QL31" s="28"/>
      <c r="QM31" s="28"/>
      <c r="QN31" s="28"/>
      <c r="QO31" s="28"/>
      <c r="QP31" s="28"/>
      <c r="QQ31" s="28"/>
      <c r="QR31" s="28"/>
      <c r="QS31" s="28"/>
      <c r="QT31" s="28"/>
      <c r="QU31" s="28"/>
      <c r="QV31" s="28"/>
      <c r="QW31" s="28"/>
      <c r="QX31" s="28"/>
      <c r="QY31" s="28"/>
      <c r="QZ31" s="28"/>
      <c r="RA31" s="28"/>
      <c r="RB31" s="28"/>
      <c r="RC31" s="28"/>
      <c r="RD31" s="28"/>
      <c r="RE31" s="28"/>
      <c r="RF31" s="28"/>
      <c r="RG31" s="28"/>
      <c r="RH31" s="28"/>
      <c r="RI31" s="28"/>
      <c r="RJ31" s="28"/>
      <c r="RK31" s="28"/>
      <c r="RL31" s="28"/>
      <c r="RM31" s="28"/>
      <c r="RN31" s="28"/>
      <c r="RO31" s="28"/>
      <c r="RP31" s="28"/>
      <c r="RQ31" s="28"/>
      <c r="RR31" s="28"/>
      <c r="RS31" s="28"/>
      <c r="RT31" s="28"/>
      <c r="RU31" s="28"/>
      <c r="RV31" s="28"/>
      <c r="RW31" s="28"/>
      <c r="RX31" s="28"/>
      <c r="RY31" s="28"/>
      <c r="RZ31" s="28"/>
      <c r="SA31" s="28"/>
      <c r="SB31" s="28"/>
      <c r="SC31" s="28"/>
      <c r="SD31" s="28"/>
      <c r="SE31" s="28"/>
      <c r="SF31" s="28"/>
      <c r="SG31" s="28"/>
      <c r="SH31" s="28"/>
      <c r="SI31" s="28"/>
      <c r="SJ31" s="28"/>
      <c r="SK31" s="28"/>
      <c r="SL31" s="28"/>
      <c r="SM31" s="28"/>
      <c r="SN31" s="28"/>
      <c r="SO31" s="28"/>
      <c r="SP31" s="28"/>
      <c r="SQ31" s="28"/>
      <c r="SR31" s="28"/>
      <c r="SS31" s="28"/>
      <c r="ST31" s="28"/>
      <c r="SU31" s="28"/>
      <c r="SV31" s="28"/>
      <c r="SW31" s="28"/>
      <c r="SX31" s="28"/>
      <c r="SY31" s="28"/>
      <c r="SZ31" s="28"/>
      <c r="TA31" s="28"/>
      <c r="TB31" s="28"/>
      <c r="TC31" s="28"/>
      <c r="TD31" s="28"/>
      <c r="TE31" s="28"/>
      <c r="TF31" s="28"/>
      <c r="TG31" s="28"/>
      <c r="TH31" s="28"/>
      <c r="TI31" s="28"/>
      <c r="TJ31" s="28"/>
      <c r="TK31" s="28"/>
      <c r="TL31" s="28"/>
      <c r="TM31" s="28"/>
      <c r="TN31" s="28"/>
      <c r="TO31" s="28"/>
      <c r="TP31" s="28"/>
      <c r="TQ31" s="28"/>
      <c r="TR31" s="28"/>
      <c r="TS31" s="28"/>
      <c r="TT31" s="28"/>
      <c r="TU31" s="28"/>
      <c r="TV31" s="28"/>
      <c r="TW31" s="28"/>
      <c r="TX31" s="28"/>
      <c r="TY31" s="28"/>
      <c r="TZ31" s="28"/>
      <c r="UA31" s="28"/>
      <c r="UB31" s="28"/>
      <c r="UC31" s="28"/>
      <c r="UD31" s="28"/>
      <c r="UE31" s="28"/>
      <c r="UF31" s="28"/>
      <c r="UG31" s="28"/>
      <c r="UH31" s="28"/>
      <c r="UI31" s="28"/>
      <c r="UJ31" s="28"/>
      <c r="UK31" s="28"/>
      <c r="UL31" s="28"/>
      <c r="UM31" s="28"/>
      <c r="UN31" s="28"/>
      <c r="UO31" s="28"/>
      <c r="UP31" s="28"/>
      <c r="UQ31" s="28"/>
      <c r="UR31" s="28"/>
      <c r="US31" s="28"/>
      <c r="UT31" s="28"/>
      <c r="UU31" s="28"/>
      <c r="UV31" s="28"/>
      <c r="UW31" s="28"/>
      <c r="UX31" s="28"/>
      <c r="UY31" s="28"/>
      <c r="UZ31" s="28"/>
      <c r="VA31" s="28"/>
      <c r="VB31" s="28"/>
      <c r="VC31" s="28"/>
      <c r="VD31" s="28"/>
      <c r="VE31" s="28"/>
      <c r="VF31" s="28"/>
      <c r="VG31" s="28"/>
      <c r="VH31" s="28"/>
      <c r="VI31" s="28"/>
      <c r="VJ31" s="28"/>
      <c r="VK31" s="28"/>
      <c r="VL31" s="28"/>
      <c r="VM31" s="28"/>
      <c r="VN31" s="28"/>
      <c r="VO31" s="28"/>
      <c r="VP31" s="28"/>
      <c r="VQ31" s="28"/>
      <c r="VR31" s="28"/>
      <c r="VS31" s="28"/>
      <c r="VT31" s="28"/>
      <c r="VU31" s="28"/>
      <c r="VV31" s="28"/>
      <c r="VW31" s="28"/>
      <c r="VX31" s="28"/>
      <c r="VY31" s="28"/>
      <c r="VZ31" s="28"/>
      <c r="WA31" s="28"/>
      <c r="WB31" s="28"/>
      <c r="WC31" s="28"/>
      <c r="WD31" s="28"/>
      <c r="WE31" s="28"/>
      <c r="WF31" s="28"/>
      <c r="WG31" s="28"/>
      <c r="WH31" s="28"/>
      <c r="WI31" s="28"/>
      <c r="WJ31" s="28"/>
      <c r="WK31" s="28"/>
      <c r="WL31" s="28"/>
      <c r="WM31" s="28"/>
      <c r="WN31" s="28"/>
      <c r="WO31" s="28"/>
      <c r="WP31" s="28"/>
      <c r="WQ31" s="28"/>
      <c r="WR31" s="28"/>
      <c r="WS31" s="28"/>
      <c r="WT31" s="28"/>
      <c r="WU31" s="28"/>
      <c r="WV31" s="28"/>
      <c r="WW31" s="28"/>
      <c r="WX31" s="28"/>
      <c r="WY31" s="28"/>
      <c r="WZ31" s="28"/>
      <c r="XA31" s="28"/>
      <c r="XB31" s="28"/>
      <c r="XC31" s="28"/>
      <c r="XD31" s="28"/>
      <c r="XE31" s="28"/>
      <c r="XF31" s="28"/>
      <c r="XG31" s="28"/>
      <c r="XH31" s="28"/>
      <c r="XI31" s="28"/>
      <c r="XJ31" s="28"/>
      <c r="XK31" s="28"/>
      <c r="XL31" s="28"/>
      <c r="XM31" s="28"/>
      <c r="XN31" s="28"/>
      <c r="XO31" s="28"/>
      <c r="XP31" s="28"/>
      <c r="XQ31" s="28"/>
      <c r="XR31" s="28"/>
      <c r="XS31" s="28"/>
      <c r="XT31" s="28"/>
      <c r="XU31" s="28"/>
      <c r="XV31" s="28"/>
      <c r="XW31" s="28"/>
      <c r="XX31" s="28"/>
      <c r="XY31" s="28"/>
      <c r="XZ31" s="28"/>
      <c r="YA31" s="28"/>
      <c r="YB31" s="28"/>
      <c r="YC31" s="28"/>
      <c r="YD31" s="28"/>
      <c r="YE31" s="28"/>
      <c r="YF31" s="28"/>
      <c r="YG31" s="28"/>
      <c r="YH31" s="28"/>
      <c r="YI31" s="28"/>
      <c r="YJ31" s="28"/>
      <c r="YK31" s="28"/>
      <c r="YL31" s="28"/>
      <c r="YM31" s="28"/>
      <c r="YN31" s="28"/>
      <c r="YO31" s="28"/>
      <c r="YP31" s="28"/>
      <c r="YQ31" s="28"/>
      <c r="YR31" s="28"/>
      <c r="YS31" s="28"/>
      <c r="YT31" s="28"/>
      <c r="YU31" s="28"/>
      <c r="YV31" s="28"/>
      <c r="YW31" s="28"/>
      <c r="YX31" s="28"/>
      <c r="YY31" s="28"/>
      <c r="YZ31" s="28"/>
      <c r="ZA31" s="28"/>
      <c r="ZB31" s="28"/>
      <c r="ZC31" s="28"/>
      <c r="ZD31" s="28"/>
      <c r="ZE31" s="28"/>
      <c r="ZF31" s="28"/>
      <c r="ZG31" s="28"/>
      <c r="ZH31" s="28"/>
      <c r="ZI31" s="28"/>
      <c r="ZJ31" s="28"/>
      <c r="ZK31" s="28"/>
      <c r="ZL31" s="28"/>
      <c r="ZM31" s="28"/>
      <c r="ZN31" s="28"/>
      <c r="ZO31" s="28"/>
      <c r="ZP31" s="28"/>
      <c r="ZQ31" s="28"/>
      <c r="ZR31" s="28"/>
      <c r="ZS31" s="28"/>
      <c r="ZT31" s="28"/>
      <c r="ZU31" s="28"/>
      <c r="ZV31" s="28"/>
      <c r="ZW31" s="28"/>
      <c r="ZX31" s="28"/>
      <c r="ZY31" s="28"/>
      <c r="ZZ31" s="28"/>
      <c r="AAA31" s="28"/>
      <c r="AAB31" s="28"/>
      <c r="AAC31" s="28"/>
      <c r="AAD31" s="28"/>
      <c r="AAE31" s="28"/>
      <c r="AAF31" s="28"/>
      <c r="AAG31" s="28"/>
      <c r="AAH31" s="28"/>
      <c r="AAI31" s="28"/>
      <c r="AAJ31" s="28"/>
      <c r="AAK31" s="28"/>
      <c r="AAL31" s="28"/>
      <c r="AAM31" s="28"/>
      <c r="AAN31" s="28"/>
      <c r="AAO31" s="28"/>
      <c r="AAP31" s="28"/>
      <c r="AAQ31" s="28"/>
      <c r="AAR31" s="28"/>
      <c r="AAS31" s="28"/>
      <c r="AAT31" s="28"/>
      <c r="AAU31" s="28"/>
      <c r="AAV31" s="28"/>
      <c r="AAW31" s="28"/>
      <c r="AAX31" s="28"/>
      <c r="AAY31" s="28"/>
      <c r="AAZ31" s="28"/>
      <c r="ABA31" s="28"/>
      <c r="ABB31" s="28"/>
      <c r="ABC31" s="28"/>
      <c r="ABD31" s="28"/>
      <c r="ABE31" s="28"/>
      <c r="ABF31" s="28"/>
      <c r="ABG31" s="28"/>
      <c r="ABH31" s="28"/>
      <c r="ABI31" s="28"/>
      <c r="ABJ31" s="28"/>
      <c r="ABK31" s="28"/>
      <c r="ABL31" s="28"/>
      <c r="ABM31" s="28"/>
      <c r="ABN31" s="28"/>
      <c r="ABO31" s="28"/>
      <c r="ABP31" s="28"/>
      <c r="ABQ31" s="28"/>
      <c r="ABR31" s="28"/>
      <c r="ABS31" s="28"/>
      <c r="ABT31" s="28"/>
      <c r="ABU31" s="28"/>
      <c r="ABV31" s="28"/>
      <c r="ABW31" s="28"/>
      <c r="ABX31" s="28"/>
      <c r="ABY31" s="28"/>
      <c r="ABZ31" s="28"/>
      <c r="ACA31" s="28"/>
      <c r="ACB31" s="28"/>
      <c r="ACC31" s="28"/>
      <c r="ACD31" s="28"/>
      <c r="ACE31" s="28"/>
      <c r="ACF31" s="28"/>
      <c r="ACG31" s="28"/>
      <c r="ACH31" s="28"/>
      <c r="ACI31" s="28"/>
      <c r="ACJ31" s="28"/>
      <c r="ACK31" s="28"/>
      <c r="ACL31" s="28"/>
      <c r="ACM31" s="28"/>
      <c r="ACN31" s="28"/>
      <c r="ACO31" s="28"/>
      <c r="ACP31" s="28"/>
      <c r="ACQ31" s="28"/>
      <c r="ACR31" s="28"/>
      <c r="ACS31" s="28"/>
      <c r="ACT31" s="28"/>
      <c r="ACU31" s="28"/>
      <c r="ACV31" s="28"/>
      <c r="ACW31" s="28"/>
      <c r="ACX31" s="28"/>
      <c r="ACY31" s="28"/>
      <c r="ACZ31" s="28"/>
      <c r="ADA31" s="28"/>
      <c r="ADB31" s="28"/>
      <c r="ADC31" s="28"/>
      <c r="ADD31" s="28"/>
      <c r="ADE31" s="28"/>
      <c r="ADF31" s="28"/>
      <c r="ADG31" s="28"/>
      <c r="ADH31" s="28"/>
      <c r="ADI31" s="28"/>
      <c r="ADJ31" s="28"/>
      <c r="ADK31" s="28"/>
      <c r="ADL31" s="28"/>
      <c r="ADM31" s="28"/>
      <c r="ADN31" s="28"/>
      <c r="ADO31" s="28"/>
      <c r="ADP31" s="28"/>
      <c r="ADQ31" s="28"/>
      <c r="ADR31" s="28"/>
      <c r="ADS31" s="28"/>
      <c r="ADT31" s="28"/>
      <c r="ADU31" s="28"/>
      <c r="ADV31" s="28"/>
      <c r="ADW31" s="28"/>
      <c r="ADX31" s="28"/>
      <c r="ADY31" s="28"/>
      <c r="ADZ31" s="28"/>
      <c r="AEA31" s="28"/>
      <c r="AEB31" s="28"/>
      <c r="AEC31" s="28"/>
      <c r="AED31" s="28"/>
      <c r="AEE31" s="28"/>
      <c r="AEF31" s="28"/>
      <c r="AEG31" s="28"/>
      <c r="AEH31" s="28"/>
      <c r="AEI31" s="28"/>
      <c r="AEJ31" s="28"/>
      <c r="AEK31" s="28"/>
      <c r="AEL31" s="28"/>
      <c r="AEM31" s="28"/>
      <c r="AEN31" s="28"/>
      <c r="AEO31" s="28"/>
      <c r="AEP31" s="28"/>
      <c r="AEQ31" s="28"/>
      <c r="AER31" s="28"/>
      <c r="AES31" s="28"/>
      <c r="AET31" s="28"/>
      <c r="AEU31" s="28"/>
      <c r="AEV31" s="28"/>
      <c r="AEW31" s="28"/>
      <c r="AEX31" s="28"/>
      <c r="AEY31" s="28"/>
      <c r="AEZ31" s="28"/>
      <c r="AFA31" s="28"/>
      <c r="AFB31" s="28"/>
      <c r="AFC31" s="28"/>
      <c r="AFD31" s="28"/>
      <c r="AFE31" s="28"/>
      <c r="AFF31" s="28"/>
      <c r="AFG31" s="28"/>
      <c r="AFH31" s="28"/>
      <c r="AFI31" s="28"/>
      <c r="AFJ31" s="28"/>
      <c r="AFK31" s="28"/>
      <c r="AFL31" s="28"/>
      <c r="AFM31" s="28"/>
      <c r="AFN31" s="28"/>
      <c r="AFO31" s="28"/>
      <c r="AFP31" s="28"/>
      <c r="AFQ31" s="28"/>
      <c r="AFR31" s="28"/>
      <c r="AFS31" s="28"/>
      <c r="AFT31" s="28"/>
      <c r="AFU31" s="28"/>
      <c r="AFV31" s="28"/>
      <c r="AFW31" s="28"/>
      <c r="AFX31" s="28"/>
      <c r="AFY31" s="28"/>
      <c r="AFZ31" s="28"/>
      <c r="AGA31" s="28"/>
      <c r="AGB31" s="28"/>
      <c r="AGC31" s="28"/>
      <c r="AGD31" s="28"/>
      <c r="AGE31" s="28"/>
      <c r="AGF31" s="28"/>
      <c r="AGG31" s="28"/>
      <c r="AGH31" s="28"/>
      <c r="AGI31" s="28"/>
      <c r="AGJ31" s="28"/>
      <c r="AGK31" s="28"/>
      <c r="AGL31" s="28"/>
      <c r="AGM31" s="28"/>
      <c r="AGN31" s="28"/>
      <c r="AGO31" s="28"/>
      <c r="AGP31" s="28"/>
      <c r="AGQ31" s="28"/>
      <c r="AGR31" s="28"/>
      <c r="AGS31" s="28"/>
      <c r="AGT31" s="28"/>
      <c r="AGU31" s="28"/>
      <c r="AGV31" s="28"/>
      <c r="AGW31" s="28"/>
      <c r="AGX31" s="28"/>
      <c r="AGY31" s="28"/>
      <c r="AGZ31" s="28"/>
      <c r="AHA31" s="28"/>
      <c r="AHB31" s="28"/>
      <c r="AHC31" s="28"/>
      <c r="AHD31" s="28"/>
      <c r="AHE31" s="28"/>
      <c r="AHF31" s="28"/>
      <c r="AHG31" s="28"/>
      <c r="AHH31" s="28"/>
      <c r="AHI31" s="28"/>
      <c r="AHJ31" s="28"/>
      <c r="AHK31" s="28"/>
      <c r="AHL31" s="28"/>
      <c r="AHM31" s="28"/>
      <c r="AHN31" s="28"/>
      <c r="AHO31" s="28"/>
      <c r="AHP31" s="28"/>
      <c r="AHQ31" s="28"/>
      <c r="AHR31" s="28"/>
      <c r="AHS31" s="28"/>
      <c r="AHT31" s="28"/>
      <c r="AHU31" s="28"/>
      <c r="AHV31" s="28"/>
      <c r="AHW31" s="28"/>
      <c r="AHX31" s="28"/>
      <c r="AHY31" s="28"/>
      <c r="AHZ31" s="28"/>
      <c r="AIA31" s="28"/>
      <c r="AIB31" s="28"/>
      <c r="AIC31" s="28"/>
      <c r="AID31" s="28"/>
      <c r="AIE31" s="28"/>
      <c r="AIF31" s="28"/>
      <c r="AIG31" s="28"/>
      <c r="AIH31" s="28"/>
      <c r="AII31" s="28"/>
      <c r="AIJ31" s="28"/>
      <c r="AIK31" s="28"/>
      <c r="AIL31" s="28"/>
      <c r="AIM31" s="28"/>
      <c r="AIN31" s="28"/>
      <c r="AIO31" s="28"/>
      <c r="AIP31" s="28"/>
      <c r="AIQ31" s="28"/>
      <c r="AIR31" s="28"/>
      <c r="AIS31" s="28"/>
      <c r="AIT31" s="28"/>
      <c r="AIU31" s="28"/>
      <c r="AIV31" s="28"/>
      <c r="AIW31" s="28"/>
      <c r="AIX31" s="28"/>
      <c r="AIY31" s="28"/>
      <c r="AIZ31" s="28"/>
      <c r="AJA31" s="28"/>
      <c r="AJB31" s="28"/>
      <c r="AJC31" s="28"/>
      <c r="AJD31" s="28"/>
      <c r="AJE31" s="28"/>
      <c r="AJF31" s="28"/>
      <c r="AJG31" s="28"/>
      <c r="AJH31" s="28"/>
      <c r="AJI31" s="28"/>
      <c r="AJJ31" s="28"/>
      <c r="AJK31" s="28"/>
      <c r="AJL31" s="28"/>
      <c r="AJM31" s="28"/>
      <c r="AJN31" s="28"/>
      <c r="AJO31" s="28"/>
      <c r="AJP31" s="28"/>
      <c r="AJQ31" s="28"/>
      <c r="AJR31" s="28"/>
      <c r="AJS31" s="28"/>
      <c r="AJT31" s="28"/>
      <c r="AJU31" s="28"/>
      <c r="AJV31" s="28"/>
      <c r="AJW31" s="28"/>
      <c r="AJX31" s="28"/>
      <c r="AJY31" s="28"/>
      <c r="AJZ31" s="28"/>
      <c r="AKA31" s="28"/>
      <c r="AKB31" s="28"/>
      <c r="AKC31" s="28"/>
      <c r="AKD31" s="28"/>
      <c r="AKE31" s="28"/>
      <c r="AKF31" s="28"/>
      <c r="AKG31" s="28"/>
      <c r="AKH31" s="28"/>
      <c r="AKI31" s="28"/>
      <c r="AKJ31" s="28"/>
      <c r="AKK31" s="28"/>
      <c r="AKL31" s="28"/>
      <c r="AKM31" s="28"/>
      <c r="AKN31" s="28"/>
      <c r="AKO31" s="28"/>
      <c r="AKP31" s="28"/>
      <c r="AKQ31" s="28"/>
      <c r="AKR31" s="28"/>
      <c r="AKS31" s="28"/>
      <c r="AKT31" s="28"/>
      <c r="AKU31" s="28"/>
      <c r="AKV31" s="28"/>
      <c r="AKW31" s="28"/>
      <c r="AKX31" s="28"/>
      <c r="AKY31" s="28"/>
      <c r="AKZ31" s="28"/>
      <c r="ALA31" s="28"/>
      <c r="ALB31" s="28"/>
      <c r="ALC31" s="28"/>
      <c r="ALD31" s="28"/>
      <c r="ALE31" s="28"/>
      <c r="ALF31" s="28"/>
      <c r="ALG31" s="28"/>
      <c r="ALH31" s="28"/>
      <c r="ALI31" s="28"/>
      <c r="ALJ31" s="28"/>
      <c r="ALK31" s="28"/>
      <c r="ALL31" s="28"/>
      <c r="ALM31" s="28"/>
      <c r="ALN31" s="28"/>
      <c r="ALO31" s="28"/>
      <c r="ALP31" s="28"/>
      <c r="ALQ31" s="28"/>
      <c r="ALR31" s="28"/>
      <c r="ALS31" s="28"/>
      <c r="ALT31" s="28"/>
    </row>
    <row r="32" spans="1:1008" s="7" customFormat="1" ht="30" customHeight="1">
      <c r="A32" s="168">
        <v>25</v>
      </c>
      <c r="B32" s="39">
        <v>4</v>
      </c>
      <c r="C32" s="102">
        <v>3</v>
      </c>
      <c r="D32" s="103" t="s">
        <v>191</v>
      </c>
      <c r="E32" s="102" t="s">
        <v>103</v>
      </c>
      <c r="F32" s="102" t="s">
        <v>41</v>
      </c>
      <c r="G32" s="102" t="s">
        <v>104</v>
      </c>
      <c r="H32" s="102">
        <v>4</v>
      </c>
      <c r="I32" s="103" t="s">
        <v>112</v>
      </c>
      <c r="J32" s="102" t="s">
        <v>113</v>
      </c>
      <c r="K32" s="102" t="s">
        <v>41</v>
      </c>
      <c r="L32" s="102" t="s">
        <v>41</v>
      </c>
      <c r="M32" s="102" t="s">
        <v>104</v>
      </c>
      <c r="N32" s="102" t="s">
        <v>114</v>
      </c>
      <c r="O32" s="103"/>
      <c r="P32" s="103" t="s">
        <v>112</v>
      </c>
      <c r="Q32" s="104" t="s">
        <v>115</v>
      </c>
      <c r="R32" s="105">
        <v>150403</v>
      </c>
      <c r="S32" s="46" t="s">
        <v>126</v>
      </c>
      <c r="T32" s="103">
        <v>1554601</v>
      </c>
      <c r="U32" s="103">
        <v>1340281</v>
      </c>
      <c r="V32" s="103">
        <v>1067508</v>
      </c>
      <c r="W32" s="103">
        <v>991869</v>
      </c>
      <c r="X32" s="103">
        <v>607017</v>
      </c>
      <c r="Y32" s="103">
        <v>264051</v>
      </c>
      <c r="Z32" s="103">
        <v>254919</v>
      </c>
      <c r="AA32" s="103">
        <v>292043</v>
      </c>
      <c r="AB32" s="103">
        <v>327115</v>
      </c>
      <c r="AC32" s="103">
        <v>987269</v>
      </c>
      <c r="AD32" s="103">
        <v>1263117</v>
      </c>
      <c r="AE32" s="103">
        <v>1325016</v>
      </c>
      <c r="AF32" s="47">
        <f t="shared" si="0"/>
        <v>10274806</v>
      </c>
      <c r="AG32" s="102" t="s">
        <v>136</v>
      </c>
      <c r="AH32" s="103">
        <v>2633</v>
      </c>
      <c r="AI32" s="103">
        <v>8760</v>
      </c>
      <c r="AJ32" s="48">
        <f t="shared" si="1"/>
        <v>0</v>
      </c>
      <c r="AK32" s="49">
        <f t="shared" si="12"/>
        <v>0</v>
      </c>
      <c r="AL32" s="50"/>
      <c r="AM32" s="49">
        <f t="shared" si="13"/>
        <v>0</v>
      </c>
      <c r="AN32" s="103"/>
      <c r="AO32" s="107"/>
      <c r="AP32" s="42">
        <v>4.79E-3</v>
      </c>
      <c r="AQ32" s="77">
        <f t="shared" ref="AQ32:AQ34" si="16">AH32*AI32*AP32</f>
        <v>110481.7332</v>
      </c>
      <c r="AR32" s="108">
        <v>2.0240000000000001E-2</v>
      </c>
      <c r="AS32" s="49">
        <f t="shared" si="2"/>
        <v>207962.07344000001</v>
      </c>
      <c r="AT32" s="50">
        <f t="shared" si="3"/>
        <v>318443.80664000002</v>
      </c>
      <c r="AU32" s="50">
        <f t="shared" si="7"/>
        <v>73242.07552720001</v>
      </c>
      <c r="AV32" s="50">
        <f t="shared" si="8"/>
        <v>391685.88216720003</v>
      </c>
      <c r="AW32" s="301"/>
      <c r="AX32" s="301"/>
      <c r="AY32" s="303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/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/>
      <c r="OS32" s="28"/>
      <c r="OT32" s="28"/>
      <c r="OU32" s="28"/>
      <c r="OV32" s="28"/>
      <c r="OW32" s="28"/>
      <c r="OX32" s="28"/>
      <c r="OY32" s="28"/>
      <c r="OZ32" s="28"/>
      <c r="PA32" s="28"/>
      <c r="PB32" s="28"/>
      <c r="PC32" s="28"/>
      <c r="PD32" s="28"/>
      <c r="PE32" s="28"/>
      <c r="PF32" s="28"/>
      <c r="PG32" s="28"/>
      <c r="PH32" s="28"/>
      <c r="PI32" s="28"/>
      <c r="PJ32" s="28"/>
      <c r="PK32" s="28"/>
      <c r="PL32" s="28"/>
      <c r="PM32" s="28"/>
      <c r="PN32" s="28"/>
      <c r="PO32" s="28"/>
      <c r="PP32" s="28"/>
      <c r="PQ32" s="28"/>
      <c r="PR32" s="28"/>
      <c r="PS32" s="28"/>
      <c r="PT32" s="28"/>
      <c r="PU32" s="28"/>
      <c r="PV32" s="28"/>
      <c r="PW32" s="28"/>
      <c r="PX32" s="28"/>
      <c r="PY32" s="28"/>
      <c r="PZ32" s="28"/>
      <c r="QA32" s="28"/>
      <c r="QB32" s="28"/>
      <c r="QC32" s="28"/>
      <c r="QD32" s="28"/>
      <c r="QE32" s="28"/>
      <c r="QF32" s="28"/>
      <c r="QG32" s="28"/>
      <c r="QH32" s="28"/>
      <c r="QI32" s="28"/>
      <c r="QJ32" s="28"/>
      <c r="QK32" s="28"/>
      <c r="QL32" s="28"/>
      <c r="QM32" s="28"/>
      <c r="QN32" s="28"/>
      <c r="QO32" s="28"/>
      <c r="QP32" s="28"/>
      <c r="QQ32" s="28"/>
      <c r="QR32" s="28"/>
      <c r="QS32" s="28"/>
      <c r="QT32" s="28"/>
      <c r="QU32" s="28"/>
      <c r="QV32" s="28"/>
      <c r="QW32" s="28"/>
      <c r="QX32" s="28"/>
      <c r="QY32" s="28"/>
      <c r="QZ32" s="28"/>
      <c r="RA32" s="28"/>
      <c r="RB32" s="28"/>
      <c r="RC32" s="28"/>
      <c r="RD32" s="28"/>
      <c r="RE32" s="28"/>
      <c r="RF32" s="28"/>
      <c r="RG32" s="28"/>
      <c r="RH32" s="28"/>
      <c r="RI32" s="28"/>
      <c r="RJ32" s="28"/>
      <c r="RK32" s="28"/>
      <c r="RL32" s="28"/>
      <c r="RM32" s="28"/>
      <c r="RN32" s="28"/>
      <c r="RO32" s="28"/>
      <c r="RP32" s="28"/>
      <c r="RQ32" s="28"/>
      <c r="RR32" s="28"/>
      <c r="RS32" s="28"/>
      <c r="RT32" s="28"/>
      <c r="RU32" s="28"/>
      <c r="RV32" s="28"/>
      <c r="RW32" s="28"/>
      <c r="RX32" s="28"/>
      <c r="RY32" s="28"/>
      <c r="RZ32" s="28"/>
      <c r="SA32" s="28"/>
      <c r="SB32" s="28"/>
      <c r="SC32" s="28"/>
      <c r="SD32" s="28"/>
      <c r="SE32" s="28"/>
      <c r="SF32" s="28"/>
      <c r="SG32" s="28"/>
      <c r="SH32" s="28"/>
      <c r="SI32" s="28"/>
      <c r="SJ32" s="28"/>
      <c r="SK32" s="28"/>
      <c r="SL32" s="28"/>
      <c r="SM32" s="28"/>
      <c r="SN32" s="28"/>
      <c r="SO32" s="28"/>
      <c r="SP32" s="28"/>
      <c r="SQ32" s="28"/>
      <c r="SR32" s="28"/>
      <c r="SS32" s="28"/>
      <c r="ST32" s="28"/>
      <c r="SU32" s="28"/>
      <c r="SV32" s="28"/>
      <c r="SW32" s="28"/>
      <c r="SX32" s="28"/>
      <c r="SY32" s="28"/>
      <c r="SZ32" s="28"/>
      <c r="TA32" s="28"/>
      <c r="TB32" s="28"/>
      <c r="TC32" s="28"/>
      <c r="TD32" s="28"/>
      <c r="TE32" s="28"/>
      <c r="TF32" s="28"/>
      <c r="TG32" s="28"/>
      <c r="TH32" s="28"/>
      <c r="TI32" s="28"/>
      <c r="TJ32" s="28"/>
      <c r="TK32" s="28"/>
      <c r="TL32" s="28"/>
      <c r="TM32" s="28"/>
      <c r="TN32" s="28"/>
      <c r="TO32" s="28"/>
      <c r="TP32" s="28"/>
      <c r="TQ32" s="28"/>
      <c r="TR32" s="28"/>
      <c r="TS32" s="28"/>
      <c r="TT32" s="28"/>
      <c r="TU32" s="28"/>
      <c r="TV32" s="28"/>
      <c r="TW32" s="28"/>
      <c r="TX32" s="28"/>
      <c r="TY32" s="28"/>
      <c r="TZ32" s="28"/>
      <c r="UA32" s="28"/>
      <c r="UB32" s="28"/>
      <c r="UC32" s="28"/>
      <c r="UD32" s="28"/>
      <c r="UE32" s="28"/>
      <c r="UF32" s="28"/>
      <c r="UG32" s="28"/>
      <c r="UH32" s="28"/>
      <c r="UI32" s="28"/>
      <c r="UJ32" s="28"/>
      <c r="UK32" s="28"/>
      <c r="UL32" s="28"/>
      <c r="UM32" s="28"/>
      <c r="UN32" s="28"/>
      <c r="UO32" s="28"/>
      <c r="UP32" s="28"/>
      <c r="UQ32" s="28"/>
      <c r="UR32" s="28"/>
      <c r="US32" s="28"/>
      <c r="UT32" s="28"/>
      <c r="UU32" s="28"/>
      <c r="UV32" s="28"/>
      <c r="UW32" s="28"/>
      <c r="UX32" s="28"/>
      <c r="UY32" s="28"/>
      <c r="UZ32" s="28"/>
      <c r="VA32" s="28"/>
      <c r="VB32" s="28"/>
      <c r="VC32" s="28"/>
      <c r="VD32" s="28"/>
      <c r="VE32" s="28"/>
      <c r="VF32" s="28"/>
      <c r="VG32" s="28"/>
      <c r="VH32" s="28"/>
      <c r="VI32" s="28"/>
      <c r="VJ32" s="28"/>
      <c r="VK32" s="28"/>
      <c r="VL32" s="28"/>
      <c r="VM32" s="28"/>
      <c r="VN32" s="28"/>
      <c r="VO32" s="28"/>
      <c r="VP32" s="28"/>
      <c r="VQ32" s="28"/>
      <c r="VR32" s="28"/>
      <c r="VS32" s="28"/>
      <c r="VT32" s="28"/>
      <c r="VU32" s="28"/>
      <c r="VV32" s="28"/>
      <c r="VW32" s="28"/>
      <c r="VX32" s="28"/>
      <c r="VY32" s="28"/>
      <c r="VZ32" s="28"/>
      <c r="WA32" s="28"/>
      <c r="WB32" s="28"/>
      <c r="WC32" s="28"/>
      <c r="WD32" s="28"/>
      <c r="WE32" s="28"/>
      <c r="WF32" s="28"/>
      <c r="WG32" s="28"/>
      <c r="WH32" s="28"/>
      <c r="WI32" s="28"/>
      <c r="WJ32" s="28"/>
      <c r="WK32" s="28"/>
      <c r="WL32" s="28"/>
      <c r="WM32" s="28"/>
      <c r="WN32" s="28"/>
      <c r="WO32" s="28"/>
      <c r="WP32" s="28"/>
      <c r="WQ32" s="28"/>
      <c r="WR32" s="28"/>
      <c r="WS32" s="28"/>
      <c r="WT32" s="28"/>
      <c r="WU32" s="28"/>
      <c r="WV32" s="28"/>
      <c r="WW32" s="28"/>
      <c r="WX32" s="28"/>
      <c r="WY32" s="28"/>
      <c r="WZ32" s="28"/>
      <c r="XA32" s="28"/>
      <c r="XB32" s="28"/>
      <c r="XC32" s="28"/>
      <c r="XD32" s="28"/>
      <c r="XE32" s="28"/>
      <c r="XF32" s="28"/>
      <c r="XG32" s="28"/>
      <c r="XH32" s="28"/>
      <c r="XI32" s="28"/>
      <c r="XJ32" s="28"/>
      <c r="XK32" s="28"/>
      <c r="XL32" s="28"/>
      <c r="XM32" s="28"/>
      <c r="XN32" s="28"/>
      <c r="XO32" s="28"/>
      <c r="XP32" s="28"/>
      <c r="XQ32" s="28"/>
      <c r="XR32" s="28"/>
      <c r="XS32" s="28"/>
      <c r="XT32" s="28"/>
      <c r="XU32" s="28"/>
      <c r="XV32" s="28"/>
      <c r="XW32" s="28"/>
      <c r="XX32" s="28"/>
      <c r="XY32" s="28"/>
      <c r="XZ32" s="28"/>
      <c r="YA32" s="28"/>
      <c r="YB32" s="28"/>
      <c r="YC32" s="28"/>
      <c r="YD32" s="28"/>
      <c r="YE32" s="28"/>
      <c r="YF32" s="28"/>
      <c r="YG32" s="28"/>
      <c r="YH32" s="28"/>
      <c r="YI32" s="28"/>
      <c r="YJ32" s="28"/>
      <c r="YK32" s="28"/>
      <c r="YL32" s="28"/>
      <c r="YM32" s="28"/>
      <c r="YN32" s="28"/>
      <c r="YO32" s="28"/>
      <c r="YP32" s="28"/>
      <c r="YQ32" s="28"/>
      <c r="YR32" s="28"/>
      <c r="YS32" s="28"/>
      <c r="YT32" s="28"/>
      <c r="YU32" s="28"/>
      <c r="YV32" s="28"/>
      <c r="YW32" s="28"/>
      <c r="YX32" s="28"/>
      <c r="YY32" s="28"/>
      <c r="YZ32" s="28"/>
      <c r="ZA32" s="28"/>
      <c r="ZB32" s="28"/>
      <c r="ZC32" s="28"/>
      <c r="ZD32" s="28"/>
      <c r="ZE32" s="28"/>
      <c r="ZF32" s="28"/>
      <c r="ZG32" s="28"/>
      <c r="ZH32" s="28"/>
      <c r="ZI32" s="28"/>
      <c r="ZJ32" s="28"/>
      <c r="ZK32" s="28"/>
      <c r="ZL32" s="28"/>
      <c r="ZM32" s="28"/>
      <c r="ZN32" s="28"/>
      <c r="ZO32" s="28"/>
      <c r="ZP32" s="28"/>
      <c r="ZQ32" s="28"/>
      <c r="ZR32" s="28"/>
      <c r="ZS32" s="28"/>
      <c r="ZT32" s="28"/>
      <c r="ZU32" s="28"/>
      <c r="ZV32" s="28"/>
      <c r="ZW32" s="28"/>
      <c r="ZX32" s="28"/>
      <c r="ZY32" s="28"/>
      <c r="ZZ32" s="28"/>
      <c r="AAA32" s="28"/>
      <c r="AAB32" s="28"/>
      <c r="AAC32" s="28"/>
      <c r="AAD32" s="28"/>
      <c r="AAE32" s="28"/>
      <c r="AAF32" s="28"/>
      <c r="AAG32" s="28"/>
      <c r="AAH32" s="28"/>
      <c r="AAI32" s="28"/>
      <c r="AAJ32" s="28"/>
      <c r="AAK32" s="28"/>
      <c r="AAL32" s="28"/>
      <c r="AAM32" s="28"/>
      <c r="AAN32" s="28"/>
      <c r="AAO32" s="28"/>
      <c r="AAP32" s="28"/>
      <c r="AAQ32" s="28"/>
      <c r="AAR32" s="28"/>
      <c r="AAS32" s="28"/>
      <c r="AAT32" s="28"/>
      <c r="AAU32" s="28"/>
      <c r="AAV32" s="28"/>
      <c r="AAW32" s="28"/>
      <c r="AAX32" s="28"/>
      <c r="AAY32" s="28"/>
      <c r="AAZ32" s="28"/>
      <c r="ABA32" s="28"/>
      <c r="ABB32" s="28"/>
      <c r="ABC32" s="28"/>
      <c r="ABD32" s="28"/>
      <c r="ABE32" s="28"/>
      <c r="ABF32" s="28"/>
      <c r="ABG32" s="28"/>
      <c r="ABH32" s="28"/>
      <c r="ABI32" s="28"/>
      <c r="ABJ32" s="28"/>
      <c r="ABK32" s="28"/>
      <c r="ABL32" s="28"/>
      <c r="ABM32" s="28"/>
      <c r="ABN32" s="28"/>
      <c r="ABO32" s="28"/>
      <c r="ABP32" s="28"/>
      <c r="ABQ32" s="28"/>
      <c r="ABR32" s="28"/>
      <c r="ABS32" s="28"/>
      <c r="ABT32" s="28"/>
      <c r="ABU32" s="28"/>
      <c r="ABV32" s="28"/>
      <c r="ABW32" s="28"/>
      <c r="ABX32" s="28"/>
      <c r="ABY32" s="28"/>
      <c r="ABZ32" s="28"/>
      <c r="ACA32" s="28"/>
      <c r="ACB32" s="28"/>
      <c r="ACC32" s="28"/>
      <c r="ACD32" s="28"/>
      <c r="ACE32" s="28"/>
      <c r="ACF32" s="28"/>
      <c r="ACG32" s="28"/>
      <c r="ACH32" s="28"/>
      <c r="ACI32" s="28"/>
      <c r="ACJ32" s="28"/>
      <c r="ACK32" s="28"/>
      <c r="ACL32" s="28"/>
      <c r="ACM32" s="28"/>
      <c r="ACN32" s="28"/>
      <c r="ACO32" s="28"/>
      <c r="ACP32" s="28"/>
      <c r="ACQ32" s="28"/>
      <c r="ACR32" s="28"/>
      <c r="ACS32" s="28"/>
      <c r="ACT32" s="28"/>
      <c r="ACU32" s="28"/>
      <c r="ACV32" s="28"/>
      <c r="ACW32" s="28"/>
      <c r="ACX32" s="28"/>
      <c r="ACY32" s="28"/>
      <c r="ACZ32" s="28"/>
      <c r="ADA32" s="28"/>
      <c r="ADB32" s="28"/>
      <c r="ADC32" s="28"/>
      <c r="ADD32" s="28"/>
      <c r="ADE32" s="28"/>
      <c r="ADF32" s="28"/>
      <c r="ADG32" s="28"/>
      <c r="ADH32" s="28"/>
      <c r="ADI32" s="28"/>
      <c r="ADJ32" s="28"/>
      <c r="ADK32" s="28"/>
      <c r="ADL32" s="28"/>
      <c r="ADM32" s="28"/>
      <c r="ADN32" s="28"/>
      <c r="ADO32" s="28"/>
      <c r="ADP32" s="28"/>
      <c r="ADQ32" s="28"/>
      <c r="ADR32" s="28"/>
      <c r="ADS32" s="28"/>
      <c r="ADT32" s="28"/>
      <c r="ADU32" s="28"/>
      <c r="ADV32" s="28"/>
      <c r="ADW32" s="28"/>
      <c r="ADX32" s="28"/>
      <c r="ADY32" s="28"/>
      <c r="ADZ32" s="28"/>
      <c r="AEA32" s="28"/>
      <c r="AEB32" s="28"/>
      <c r="AEC32" s="28"/>
      <c r="AED32" s="28"/>
      <c r="AEE32" s="28"/>
      <c r="AEF32" s="28"/>
      <c r="AEG32" s="28"/>
      <c r="AEH32" s="28"/>
      <c r="AEI32" s="28"/>
      <c r="AEJ32" s="28"/>
      <c r="AEK32" s="28"/>
      <c r="AEL32" s="28"/>
      <c r="AEM32" s="28"/>
      <c r="AEN32" s="28"/>
      <c r="AEO32" s="28"/>
      <c r="AEP32" s="28"/>
      <c r="AEQ32" s="28"/>
      <c r="AER32" s="28"/>
      <c r="AES32" s="28"/>
      <c r="AET32" s="28"/>
      <c r="AEU32" s="28"/>
      <c r="AEV32" s="28"/>
      <c r="AEW32" s="28"/>
      <c r="AEX32" s="28"/>
      <c r="AEY32" s="28"/>
      <c r="AEZ32" s="28"/>
      <c r="AFA32" s="28"/>
      <c r="AFB32" s="28"/>
      <c r="AFC32" s="28"/>
      <c r="AFD32" s="28"/>
      <c r="AFE32" s="28"/>
      <c r="AFF32" s="28"/>
      <c r="AFG32" s="28"/>
      <c r="AFH32" s="28"/>
      <c r="AFI32" s="28"/>
      <c r="AFJ32" s="28"/>
      <c r="AFK32" s="28"/>
      <c r="AFL32" s="28"/>
      <c r="AFM32" s="28"/>
      <c r="AFN32" s="28"/>
      <c r="AFO32" s="28"/>
      <c r="AFP32" s="28"/>
      <c r="AFQ32" s="28"/>
      <c r="AFR32" s="28"/>
      <c r="AFS32" s="28"/>
      <c r="AFT32" s="28"/>
      <c r="AFU32" s="28"/>
      <c r="AFV32" s="28"/>
      <c r="AFW32" s="28"/>
      <c r="AFX32" s="28"/>
      <c r="AFY32" s="28"/>
      <c r="AFZ32" s="28"/>
      <c r="AGA32" s="28"/>
      <c r="AGB32" s="28"/>
      <c r="AGC32" s="28"/>
      <c r="AGD32" s="28"/>
      <c r="AGE32" s="28"/>
      <c r="AGF32" s="28"/>
      <c r="AGG32" s="28"/>
      <c r="AGH32" s="28"/>
      <c r="AGI32" s="28"/>
      <c r="AGJ32" s="28"/>
      <c r="AGK32" s="28"/>
      <c r="AGL32" s="28"/>
      <c r="AGM32" s="28"/>
      <c r="AGN32" s="28"/>
      <c r="AGO32" s="28"/>
      <c r="AGP32" s="28"/>
      <c r="AGQ32" s="28"/>
      <c r="AGR32" s="28"/>
      <c r="AGS32" s="28"/>
      <c r="AGT32" s="28"/>
      <c r="AGU32" s="28"/>
      <c r="AGV32" s="28"/>
      <c r="AGW32" s="28"/>
      <c r="AGX32" s="28"/>
      <c r="AGY32" s="28"/>
      <c r="AGZ32" s="28"/>
      <c r="AHA32" s="28"/>
      <c r="AHB32" s="28"/>
      <c r="AHC32" s="28"/>
      <c r="AHD32" s="28"/>
      <c r="AHE32" s="28"/>
      <c r="AHF32" s="28"/>
      <c r="AHG32" s="28"/>
      <c r="AHH32" s="28"/>
      <c r="AHI32" s="28"/>
      <c r="AHJ32" s="28"/>
      <c r="AHK32" s="28"/>
      <c r="AHL32" s="28"/>
      <c r="AHM32" s="28"/>
      <c r="AHN32" s="28"/>
      <c r="AHO32" s="28"/>
      <c r="AHP32" s="28"/>
      <c r="AHQ32" s="28"/>
      <c r="AHR32" s="28"/>
      <c r="AHS32" s="28"/>
      <c r="AHT32" s="28"/>
      <c r="AHU32" s="28"/>
      <c r="AHV32" s="28"/>
      <c r="AHW32" s="28"/>
      <c r="AHX32" s="28"/>
      <c r="AHY32" s="28"/>
      <c r="AHZ32" s="28"/>
      <c r="AIA32" s="28"/>
      <c r="AIB32" s="28"/>
      <c r="AIC32" s="28"/>
      <c r="AID32" s="28"/>
      <c r="AIE32" s="28"/>
      <c r="AIF32" s="28"/>
      <c r="AIG32" s="28"/>
      <c r="AIH32" s="28"/>
      <c r="AII32" s="28"/>
      <c r="AIJ32" s="28"/>
      <c r="AIK32" s="28"/>
      <c r="AIL32" s="28"/>
      <c r="AIM32" s="28"/>
      <c r="AIN32" s="28"/>
      <c r="AIO32" s="28"/>
      <c r="AIP32" s="28"/>
      <c r="AIQ32" s="28"/>
      <c r="AIR32" s="28"/>
      <c r="AIS32" s="28"/>
      <c r="AIT32" s="28"/>
      <c r="AIU32" s="28"/>
      <c r="AIV32" s="28"/>
      <c r="AIW32" s="28"/>
      <c r="AIX32" s="28"/>
      <c r="AIY32" s="28"/>
      <c r="AIZ32" s="28"/>
      <c r="AJA32" s="28"/>
      <c r="AJB32" s="28"/>
      <c r="AJC32" s="28"/>
      <c r="AJD32" s="28"/>
      <c r="AJE32" s="28"/>
      <c r="AJF32" s="28"/>
      <c r="AJG32" s="28"/>
      <c r="AJH32" s="28"/>
      <c r="AJI32" s="28"/>
      <c r="AJJ32" s="28"/>
      <c r="AJK32" s="28"/>
      <c r="AJL32" s="28"/>
      <c r="AJM32" s="28"/>
      <c r="AJN32" s="28"/>
      <c r="AJO32" s="28"/>
      <c r="AJP32" s="28"/>
      <c r="AJQ32" s="28"/>
      <c r="AJR32" s="28"/>
      <c r="AJS32" s="28"/>
      <c r="AJT32" s="28"/>
      <c r="AJU32" s="28"/>
      <c r="AJV32" s="28"/>
      <c r="AJW32" s="28"/>
      <c r="AJX32" s="28"/>
      <c r="AJY32" s="28"/>
      <c r="AJZ32" s="28"/>
      <c r="AKA32" s="28"/>
      <c r="AKB32" s="28"/>
      <c r="AKC32" s="28"/>
      <c r="AKD32" s="28"/>
      <c r="AKE32" s="28"/>
      <c r="AKF32" s="28"/>
      <c r="AKG32" s="28"/>
      <c r="AKH32" s="28"/>
      <c r="AKI32" s="28"/>
      <c r="AKJ32" s="28"/>
      <c r="AKK32" s="28"/>
      <c r="AKL32" s="28"/>
      <c r="AKM32" s="28"/>
      <c r="AKN32" s="28"/>
      <c r="AKO32" s="28"/>
      <c r="AKP32" s="28"/>
      <c r="AKQ32" s="28"/>
      <c r="AKR32" s="28"/>
      <c r="AKS32" s="28"/>
      <c r="AKT32" s="28"/>
      <c r="AKU32" s="28"/>
      <c r="AKV32" s="28"/>
      <c r="AKW32" s="28"/>
      <c r="AKX32" s="28"/>
      <c r="AKY32" s="28"/>
      <c r="AKZ32" s="28"/>
      <c r="ALA32" s="28"/>
      <c r="ALB32" s="28"/>
      <c r="ALC32" s="28"/>
      <c r="ALD32" s="28"/>
      <c r="ALE32" s="28"/>
      <c r="ALF32" s="28"/>
      <c r="ALG32" s="28"/>
      <c r="ALH32" s="28"/>
      <c r="ALI32" s="28"/>
      <c r="ALJ32" s="28"/>
      <c r="ALK32" s="28"/>
      <c r="ALL32" s="28"/>
      <c r="ALM32" s="28"/>
      <c r="ALN32" s="28"/>
      <c r="ALO32" s="28"/>
      <c r="ALP32" s="28"/>
      <c r="ALQ32" s="28"/>
      <c r="ALR32" s="28"/>
      <c r="ALS32" s="28"/>
      <c r="ALT32" s="28"/>
    </row>
    <row r="33" spans="1:1008" s="7" customFormat="1" ht="30" customHeight="1">
      <c r="A33" s="168">
        <v>26</v>
      </c>
      <c r="B33" s="39">
        <v>4</v>
      </c>
      <c r="C33" s="102">
        <v>4</v>
      </c>
      <c r="D33" s="103" t="s">
        <v>191</v>
      </c>
      <c r="E33" s="102" t="s">
        <v>103</v>
      </c>
      <c r="F33" s="102" t="s">
        <v>41</v>
      </c>
      <c r="G33" s="102" t="s">
        <v>104</v>
      </c>
      <c r="H33" s="102">
        <v>4</v>
      </c>
      <c r="I33" s="103" t="s">
        <v>73</v>
      </c>
      <c r="J33" s="102" t="s">
        <v>113</v>
      </c>
      <c r="K33" s="102" t="s">
        <v>41</v>
      </c>
      <c r="L33" s="102" t="s">
        <v>41</v>
      </c>
      <c r="M33" s="102" t="s">
        <v>104</v>
      </c>
      <c r="N33" s="102">
        <v>6</v>
      </c>
      <c r="O33" s="103"/>
      <c r="P33" s="103" t="s">
        <v>73</v>
      </c>
      <c r="Q33" s="104" t="s">
        <v>117</v>
      </c>
      <c r="R33" s="105">
        <v>994266</v>
      </c>
      <c r="S33" s="46" t="s">
        <v>126</v>
      </c>
      <c r="T33" s="103">
        <v>98860</v>
      </c>
      <c r="U33" s="103">
        <v>81932</v>
      </c>
      <c r="V33" s="103">
        <v>73550</v>
      </c>
      <c r="W33" s="103">
        <v>66389</v>
      </c>
      <c r="X33" s="103">
        <v>35680</v>
      </c>
      <c r="Y33" s="103">
        <v>15150</v>
      </c>
      <c r="Z33" s="103">
        <v>14843</v>
      </c>
      <c r="AA33" s="103">
        <v>14639</v>
      </c>
      <c r="AB33" s="103">
        <v>14517</v>
      </c>
      <c r="AC33" s="103">
        <v>61595</v>
      </c>
      <c r="AD33" s="103">
        <v>82724</v>
      </c>
      <c r="AE33" s="103">
        <v>89646</v>
      </c>
      <c r="AF33" s="47">
        <f t="shared" si="0"/>
        <v>649525</v>
      </c>
      <c r="AG33" s="109" t="s">
        <v>130</v>
      </c>
      <c r="AH33" s="103">
        <v>219</v>
      </c>
      <c r="AI33" s="103">
        <v>8760</v>
      </c>
      <c r="AJ33" s="48">
        <f t="shared" si="1"/>
        <v>0</v>
      </c>
      <c r="AK33" s="49">
        <f t="shared" si="12"/>
        <v>0</v>
      </c>
      <c r="AL33" s="50"/>
      <c r="AM33" s="49">
        <f t="shared" si="13"/>
        <v>0</v>
      </c>
      <c r="AN33" s="103"/>
      <c r="AO33" s="107"/>
      <c r="AP33" s="42">
        <v>4.96E-3</v>
      </c>
      <c r="AQ33" s="77">
        <f t="shared" si="16"/>
        <v>9515.4624000000003</v>
      </c>
      <c r="AR33" s="108">
        <v>2.027E-2</v>
      </c>
      <c r="AS33" s="49">
        <f t="shared" si="2"/>
        <v>13165.87175</v>
      </c>
      <c r="AT33" s="50">
        <f t="shared" si="3"/>
        <v>22681.334150000002</v>
      </c>
      <c r="AU33" s="50">
        <f t="shared" si="7"/>
        <v>5216.7068545000011</v>
      </c>
      <c r="AV33" s="50">
        <f t="shared" si="8"/>
        <v>27898.041004500003</v>
      </c>
      <c r="AW33" s="301"/>
      <c r="AX33" s="301"/>
      <c r="AY33" s="303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28"/>
      <c r="LJ33" s="28"/>
      <c r="LK33" s="28"/>
      <c r="LL33" s="28"/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/>
      <c r="LY33" s="28"/>
      <c r="LZ33" s="28"/>
      <c r="MA33" s="28"/>
      <c r="MB33" s="28"/>
      <c r="MC33" s="28"/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/>
      <c r="MP33" s="28"/>
      <c r="MQ33" s="28"/>
      <c r="MR33" s="28"/>
      <c r="MS33" s="28"/>
      <c r="MT33" s="28"/>
      <c r="MU33" s="28"/>
      <c r="MV33" s="28"/>
      <c r="MW33" s="28"/>
      <c r="MX33" s="28"/>
      <c r="MY33" s="28"/>
      <c r="MZ33" s="28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  <c r="NS33" s="28"/>
      <c r="NT33" s="28"/>
      <c r="NU33" s="28"/>
      <c r="NV33" s="28"/>
      <c r="NW33" s="28"/>
      <c r="NX33" s="28"/>
      <c r="NY33" s="28"/>
      <c r="NZ33" s="28"/>
      <c r="OA33" s="28"/>
      <c r="OB33" s="28"/>
      <c r="OC33" s="28"/>
      <c r="OD33" s="28"/>
      <c r="OE33" s="28"/>
      <c r="OF33" s="28"/>
      <c r="OG33" s="28"/>
      <c r="OH33" s="28"/>
      <c r="OI33" s="28"/>
      <c r="OJ33" s="28"/>
      <c r="OK33" s="28"/>
      <c r="OL33" s="28"/>
      <c r="OM33" s="28"/>
      <c r="ON33" s="28"/>
      <c r="OO33" s="28"/>
      <c r="OP33" s="28"/>
      <c r="OQ33" s="28"/>
      <c r="OR33" s="28"/>
      <c r="OS33" s="28"/>
      <c r="OT33" s="28"/>
      <c r="OU33" s="28"/>
      <c r="OV33" s="28"/>
      <c r="OW33" s="28"/>
      <c r="OX33" s="28"/>
      <c r="OY33" s="28"/>
      <c r="OZ33" s="28"/>
      <c r="PA33" s="28"/>
      <c r="PB33" s="28"/>
      <c r="PC33" s="28"/>
      <c r="PD33" s="28"/>
      <c r="PE33" s="28"/>
      <c r="PF33" s="28"/>
      <c r="PG33" s="28"/>
      <c r="PH33" s="28"/>
      <c r="PI33" s="28"/>
      <c r="PJ33" s="28"/>
      <c r="PK33" s="28"/>
      <c r="PL33" s="28"/>
      <c r="PM33" s="28"/>
      <c r="PN33" s="28"/>
      <c r="PO33" s="28"/>
      <c r="PP33" s="28"/>
      <c r="PQ33" s="28"/>
      <c r="PR33" s="28"/>
      <c r="PS33" s="28"/>
      <c r="PT33" s="28"/>
      <c r="PU33" s="28"/>
      <c r="PV33" s="28"/>
      <c r="PW33" s="28"/>
      <c r="PX33" s="28"/>
      <c r="PY33" s="28"/>
      <c r="PZ33" s="28"/>
      <c r="QA33" s="28"/>
      <c r="QB33" s="28"/>
      <c r="QC33" s="28"/>
      <c r="QD33" s="28"/>
      <c r="QE33" s="28"/>
      <c r="QF33" s="28"/>
      <c r="QG33" s="28"/>
      <c r="QH33" s="28"/>
      <c r="QI33" s="28"/>
      <c r="QJ33" s="28"/>
      <c r="QK33" s="28"/>
      <c r="QL33" s="28"/>
      <c r="QM33" s="28"/>
      <c r="QN33" s="28"/>
      <c r="QO33" s="28"/>
      <c r="QP33" s="28"/>
      <c r="QQ33" s="28"/>
      <c r="QR33" s="28"/>
      <c r="QS33" s="28"/>
      <c r="QT33" s="28"/>
      <c r="QU33" s="28"/>
      <c r="QV33" s="28"/>
      <c r="QW33" s="28"/>
      <c r="QX33" s="28"/>
      <c r="QY33" s="28"/>
      <c r="QZ33" s="28"/>
      <c r="RA33" s="28"/>
      <c r="RB33" s="28"/>
      <c r="RC33" s="28"/>
      <c r="RD33" s="28"/>
      <c r="RE33" s="28"/>
      <c r="RF33" s="28"/>
      <c r="RG33" s="28"/>
      <c r="RH33" s="28"/>
      <c r="RI33" s="28"/>
      <c r="RJ33" s="28"/>
      <c r="RK33" s="28"/>
      <c r="RL33" s="28"/>
      <c r="RM33" s="28"/>
      <c r="RN33" s="28"/>
      <c r="RO33" s="28"/>
      <c r="RP33" s="28"/>
      <c r="RQ33" s="28"/>
      <c r="RR33" s="28"/>
      <c r="RS33" s="28"/>
      <c r="RT33" s="28"/>
      <c r="RU33" s="28"/>
      <c r="RV33" s="28"/>
      <c r="RW33" s="28"/>
      <c r="RX33" s="28"/>
      <c r="RY33" s="28"/>
      <c r="RZ33" s="28"/>
      <c r="SA33" s="28"/>
      <c r="SB33" s="28"/>
      <c r="SC33" s="28"/>
      <c r="SD33" s="28"/>
      <c r="SE33" s="28"/>
      <c r="SF33" s="28"/>
      <c r="SG33" s="28"/>
      <c r="SH33" s="28"/>
      <c r="SI33" s="28"/>
      <c r="SJ33" s="28"/>
      <c r="SK33" s="28"/>
      <c r="SL33" s="28"/>
      <c r="SM33" s="28"/>
      <c r="SN33" s="28"/>
      <c r="SO33" s="28"/>
      <c r="SP33" s="28"/>
      <c r="SQ33" s="28"/>
      <c r="SR33" s="28"/>
      <c r="SS33" s="28"/>
      <c r="ST33" s="28"/>
      <c r="SU33" s="28"/>
      <c r="SV33" s="28"/>
      <c r="SW33" s="28"/>
      <c r="SX33" s="28"/>
      <c r="SY33" s="28"/>
      <c r="SZ33" s="28"/>
      <c r="TA33" s="28"/>
      <c r="TB33" s="28"/>
      <c r="TC33" s="28"/>
      <c r="TD33" s="28"/>
      <c r="TE33" s="28"/>
      <c r="TF33" s="28"/>
      <c r="TG33" s="28"/>
      <c r="TH33" s="28"/>
      <c r="TI33" s="28"/>
      <c r="TJ33" s="28"/>
      <c r="TK33" s="28"/>
      <c r="TL33" s="28"/>
      <c r="TM33" s="28"/>
      <c r="TN33" s="28"/>
      <c r="TO33" s="28"/>
      <c r="TP33" s="28"/>
      <c r="TQ33" s="28"/>
      <c r="TR33" s="28"/>
      <c r="TS33" s="28"/>
      <c r="TT33" s="28"/>
      <c r="TU33" s="28"/>
      <c r="TV33" s="28"/>
      <c r="TW33" s="28"/>
      <c r="TX33" s="28"/>
      <c r="TY33" s="28"/>
      <c r="TZ33" s="28"/>
      <c r="UA33" s="28"/>
      <c r="UB33" s="28"/>
      <c r="UC33" s="28"/>
      <c r="UD33" s="28"/>
      <c r="UE33" s="28"/>
      <c r="UF33" s="28"/>
      <c r="UG33" s="28"/>
      <c r="UH33" s="28"/>
      <c r="UI33" s="28"/>
      <c r="UJ33" s="28"/>
      <c r="UK33" s="28"/>
      <c r="UL33" s="28"/>
      <c r="UM33" s="28"/>
      <c r="UN33" s="28"/>
      <c r="UO33" s="28"/>
      <c r="UP33" s="28"/>
      <c r="UQ33" s="28"/>
      <c r="UR33" s="28"/>
      <c r="US33" s="28"/>
      <c r="UT33" s="28"/>
      <c r="UU33" s="28"/>
      <c r="UV33" s="28"/>
      <c r="UW33" s="28"/>
      <c r="UX33" s="28"/>
      <c r="UY33" s="28"/>
      <c r="UZ33" s="28"/>
      <c r="VA33" s="28"/>
      <c r="VB33" s="28"/>
      <c r="VC33" s="28"/>
      <c r="VD33" s="28"/>
      <c r="VE33" s="28"/>
      <c r="VF33" s="28"/>
      <c r="VG33" s="28"/>
      <c r="VH33" s="28"/>
      <c r="VI33" s="28"/>
      <c r="VJ33" s="28"/>
      <c r="VK33" s="28"/>
      <c r="VL33" s="28"/>
      <c r="VM33" s="28"/>
      <c r="VN33" s="28"/>
      <c r="VO33" s="28"/>
      <c r="VP33" s="28"/>
      <c r="VQ33" s="28"/>
      <c r="VR33" s="28"/>
      <c r="VS33" s="28"/>
      <c r="VT33" s="28"/>
      <c r="VU33" s="28"/>
      <c r="VV33" s="28"/>
      <c r="VW33" s="28"/>
      <c r="VX33" s="28"/>
      <c r="VY33" s="28"/>
      <c r="VZ33" s="28"/>
      <c r="WA33" s="28"/>
      <c r="WB33" s="28"/>
      <c r="WC33" s="28"/>
      <c r="WD33" s="28"/>
      <c r="WE33" s="28"/>
      <c r="WF33" s="28"/>
      <c r="WG33" s="28"/>
      <c r="WH33" s="28"/>
      <c r="WI33" s="28"/>
      <c r="WJ33" s="28"/>
      <c r="WK33" s="28"/>
      <c r="WL33" s="28"/>
      <c r="WM33" s="28"/>
      <c r="WN33" s="28"/>
      <c r="WO33" s="28"/>
      <c r="WP33" s="28"/>
      <c r="WQ33" s="28"/>
      <c r="WR33" s="28"/>
      <c r="WS33" s="28"/>
      <c r="WT33" s="28"/>
      <c r="WU33" s="28"/>
      <c r="WV33" s="28"/>
      <c r="WW33" s="28"/>
      <c r="WX33" s="28"/>
      <c r="WY33" s="28"/>
      <c r="WZ33" s="28"/>
      <c r="XA33" s="28"/>
      <c r="XB33" s="28"/>
      <c r="XC33" s="28"/>
      <c r="XD33" s="28"/>
      <c r="XE33" s="28"/>
      <c r="XF33" s="28"/>
      <c r="XG33" s="28"/>
      <c r="XH33" s="28"/>
      <c r="XI33" s="28"/>
      <c r="XJ33" s="28"/>
      <c r="XK33" s="28"/>
      <c r="XL33" s="28"/>
      <c r="XM33" s="28"/>
      <c r="XN33" s="28"/>
      <c r="XO33" s="28"/>
      <c r="XP33" s="28"/>
      <c r="XQ33" s="28"/>
      <c r="XR33" s="28"/>
      <c r="XS33" s="28"/>
      <c r="XT33" s="28"/>
      <c r="XU33" s="28"/>
      <c r="XV33" s="28"/>
      <c r="XW33" s="28"/>
      <c r="XX33" s="28"/>
      <c r="XY33" s="28"/>
      <c r="XZ33" s="28"/>
      <c r="YA33" s="28"/>
      <c r="YB33" s="28"/>
      <c r="YC33" s="28"/>
      <c r="YD33" s="28"/>
      <c r="YE33" s="28"/>
      <c r="YF33" s="28"/>
      <c r="YG33" s="28"/>
      <c r="YH33" s="28"/>
      <c r="YI33" s="28"/>
      <c r="YJ33" s="28"/>
      <c r="YK33" s="28"/>
      <c r="YL33" s="28"/>
      <c r="YM33" s="28"/>
      <c r="YN33" s="28"/>
      <c r="YO33" s="28"/>
      <c r="YP33" s="28"/>
      <c r="YQ33" s="28"/>
      <c r="YR33" s="28"/>
      <c r="YS33" s="28"/>
      <c r="YT33" s="28"/>
      <c r="YU33" s="28"/>
      <c r="YV33" s="28"/>
      <c r="YW33" s="28"/>
      <c r="YX33" s="28"/>
      <c r="YY33" s="28"/>
      <c r="YZ33" s="28"/>
      <c r="ZA33" s="28"/>
      <c r="ZB33" s="28"/>
      <c r="ZC33" s="28"/>
      <c r="ZD33" s="28"/>
      <c r="ZE33" s="28"/>
      <c r="ZF33" s="28"/>
      <c r="ZG33" s="28"/>
      <c r="ZH33" s="28"/>
      <c r="ZI33" s="28"/>
      <c r="ZJ33" s="28"/>
      <c r="ZK33" s="28"/>
      <c r="ZL33" s="28"/>
      <c r="ZM33" s="28"/>
      <c r="ZN33" s="28"/>
      <c r="ZO33" s="28"/>
      <c r="ZP33" s="28"/>
      <c r="ZQ33" s="28"/>
      <c r="ZR33" s="28"/>
      <c r="ZS33" s="28"/>
      <c r="ZT33" s="28"/>
      <c r="ZU33" s="28"/>
      <c r="ZV33" s="28"/>
      <c r="ZW33" s="28"/>
      <c r="ZX33" s="28"/>
      <c r="ZY33" s="28"/>
      <c r="ZZ33" s="28"/>
      <c r="AAA33" s="28"/>
      <c r="AAB33" s="28"/>
      <c r="AAC33" s="28"/>
      <c r="AAD33" s="28"/>
      <c r="AAE33" s="28"/>
      <c r="AAF33" s="28"/>
      <c r="AAG33" s="28"/>
      <c r="AAH33" s="28"/>
      <c r="AAI33" s="28"/>
      <c r="AAJ33" s="28"/>
      <c r="AAK33" s="28"/>
      <c r="AAL33" s="28"/>
      <c r="AAM33" s="28"/>
      <c r="AAN33" s="28"/>
      <c r="AAO33" s="28"/>
      <c r="AAP33" s="28"/>
      <c r="AAQ33" s="28"/>
      <c r="AAR33" s="28"/>
      <c r="AAS33" s="28"/>
      <c r="AAT33" s="28"/>
      <c r="AAU33" s="28"/>
      <c r="AAV33" s="28"/>
      <c r="AAW33" s="28"/>
      <c r="AAX33" s="28"/>
      <c r="AAY33" s="28"/>
      <c r="AAZ33" s="28"/>
      <c r="ABA33" s="28"/>
      <c r="ABB33" s="28"/>
      <c r="ABC33" s="28"/>
      <c r="ABD33" s="28"/>
      <c r="ABE33" s="28"/>
      <c r="ABF33" s="28"/>
      <c r="ABG33" s="28"/>
      <c r="ABH33" s="28"/>
      <c r="ABI33" s="28"/>
      <c r="ABJ33" s="28"/>
      <c r="ABK33" s="28"/>
      <c r="ABL33" s="28"/>
      <c r="ABM33" s="28"/>
      <c r="ABN33" s="28"/>
      <c r="ABO33" s="28"/>
      <c r="ABP33" s="28"/>
      <c r="ABQ33" s="28"/>
      <c r="ABR33" s="28"/>
      <c r="ABS33" s="28"/>
      <c r="ABT33" s="28"/>
      <c r="ABU33" s="28"/>
      <c r="ABV33" s="28"/>
      <c r="ABW33" s="28"/>
      <c r="ABX33" s="28"/>
      <c r="ABY33" s="28"/>
      <c r="ABZ33" s="28"/>
      <c r="ACA33" s="28"/>
      <c r="ACB33" s="28"/>
      <c r="ACC33" s="28"/>
      <c r="ACD33" s="28"/>
      <c r="ACE33" s="28"/>
      <c r="ACF33" s="28"/>
      <c r="ACG33" s="28"/>
      <c r="ACH33" s="28"/>
      <c r="ACI33" s="28"/>
      <c r="ACJ33" s="28"/>
      <c r="ACK33" s="28"/>
      <c r="ACL33" s="28"/>
      <c r="ACM33" s="28"/>
      <c r="ACN33" s="28"/>
      <c r="ACO33" s="28"/>
      <c r="ACP33" s="28"/>
      <c r="ACQ33" s="28"/>
      <c r="ACR33" s="28"/>
      <c r="ACS33" s="28"/>
      <c r="ACT33" s="28"/>
      <c r="ACU33" s="28"/>
      <c r="ACV33" s="28"/>
      <c r="ACW33" s="28"/>
      <c r="ACX33" s="28"/>
      <c r="ACY33" s="28"/>
      <c r="ACZ33" s="28"/>
      <c r="ADA33" s="28"/>
      <c r="ADB33" s="28"/>
      <c r="ADC33" s="28"/>
      <c r="ADD33" s="28"/>
      <c r="ADE33" s="28"/>
      <c r="ADF33" s="28"/>
      <c r="ADG33" s="28"/>
      <c r="ADH33" s="28"/>
      <c r="ADI33" s="28"/>
      <c r="ADJ33" s="28"/>
      <c r="ADK33" s="28"/>
      <c r="ADL33" s="28"/>
      <c r="ADM33" s="28"/>
      <c r="ADN33" s="28"/>
      <c r="ADO33" s="28"/>
      <c r="ADP33" s="28"/>
      <c r="ADQ33" s="28"/>
      <c r="ADR33" s="28"/>
      <c r="ADS33" s="28"/>
      <c r="ADT33" s="28"/>
      <c r="ADU33" s="28"/>
      <c r="ADV33" s="28"/>
      <c r="ADW33" s="28"/>
      <c r="ADX33" s="28"/>
      <c r="ADY33" s="28"/>
      <c r="ADZ33" s="28"/>
      <c r="AEA33" s="28"/>
      <c r="AEB33" s="28"/>
      <c r="AEC33" s="28"/>
      <c r="AED33" s="28"/>
      <c r="AEE33" s="28"/>
      <c r="AEF33" s="28"/>
      <c r="AEG33" s="28"/>
      <c r="AEH33" s="28"/>
      <c r="AEI33" s="28"/>
      <c r="AEJ33" s="28"/>
      <c r="AEK33" s="28"/>
      <c r="AEL33" s="28"/>
      <c r="AEM33" s="28"/>
      <c r="AEN33" s="28"/>
      <c r="AEO33" s="28"/>
      <c r="AEP33" s="28"/>
      <c r="AEQ33" s="28"/>
      <c r="AER33" s="28"/>
      <c r="AES33" s="28"/>
      <c r="AET33" s="28"/>
      <c r="AEU33" s="28"/>
      <c r="AEV33" s="28"/>
      <c r="AEW33" s="28"/>
      <c r="AEX33" s="28"/>
      <c r="AEY33" s="28"/>
      <c r="AEZ33" s="28"/>
      <c r="AFA33" s="28"/>
      <c r="AFB33" s="28"/>
      <c r="AFC33" s="28"/>
      <c r="AFD33" s="28"/>
      <c r="AFE33" s="28"/>
      <c r="AFF33" s="28"/>
      <c r="AFG33" s="28"/>
      <c r="AFH33" s="28"/>
      <c r="AFI33" s="28"/>
      <c r="AFJ33" s="28"/>
      <c r="AFK33" s="28"/>
      <c r="AFL33" s="28"/>
      <c r="AFM33" s="28"/>
      <c r="AFN33" s="28"/>
      <c r="AFO33" s="28"/>
      <c r="AFP33" s="28"/>
      <c r="AFQ33" s="28"/>
      <c r="AFR33" s="28"/>
      <c r="AFS33" s="28"/>
      <c r="AFT33" s="28"/>
      <c r="AFU33" s="28"/>
      <c r="AFV33" s="28"/>
      <c r="AFW33" s="28"/>
      <c r="AFX33" s="28"/>
      <c r="AFY33" s="28"/>
      <c r="AFZ33" s="28"/>
      <c r="AGA33" s="28"/>
      <c r="AGB33" s="28"/>
      <c r="AGC33" s="28"/>
      <c r="AGD33" s="28"/>
      <c r="AGE33" s="28"/>
      <c r="AGF33" s="28"/>
      <c r="AGG33" s="28"/>
      <c r="AGH33" s="28"/>
      <c r="AGI33" s="28"/>
      <c r="AGJ33" s="28"/>
      <c r="AGK33" s="28"/>
      <c r="AGL33" s="28"/>
      <c r="AGM33" s="28"/>
      <c r="AGN33" s="28"/>
      <c r="AGO33" s="28"/>
      <c r="AGP33" s="28"/>
      <c r="AGQ33" s="28"/>
      <c r="AGR33" s="28"/>
      <c r="AGS33" s="28"/>
      <c r="AGT33" s="28"/>
      <c r="AGU33" s="28"/>
      <c r="AGV33" s="28"/>
      <c r="AGW33" s="28"/>
      <c r="AGX33" s="28"/>
      <c r="AGY33" s="28"/>
      <c r="AGZ33" s="28"/>
      <c r="AHA33" s="28"/>
      <c r="AHB33" s="28"/>
      <c r="AHC33" s="28"/>
      <c r="AHD33" s="28"/>
      <c r="AHE33" s="28"/>
      <c r="AHF33" s="28"/>
      <c r="AHG33" s="28"/>
      <c r="AHH33" s="28"/>
      <c r="AHI33" s="28"/>
      <c r="AHJ33" s="28"/>
      <c r="AHK33" s="28"/>
      <c r="AHL33" s="28"/>
      <c r="AHM33" s="28"/>
      <c r="AHN33" s="28"/>
      <c r="AHO33" s="28"/>
      <c r="AHP33" s="28"/>
      <c r="AHQ33" s="28"/>
      <c r="AHR33" s="28"/>
      <c r="AHS33" s="28"/>
      <c r="AHT33" s="28"/>
      <c r="AHU33" s="28"/>
      <c r="AHV33" s="28"/>
      <c r="AHW33" s="28"/>
      <c r="AHX33" s="28"/>
      <c r="AHY33" s="28"/>
      <c r="AHZ33" s="28"/>
      <c r="AIA33" s="28"/>
      <c r="AIB33" s="28"/>
      <c r="AIC33" s="28"/>
      <c r="AID33" s="28"/>
      <c r="AIE33" s="28"/>
      <c r="AIF33" s="28"/>
      <c r="AIG33" s="28"/>
      <c r="AIH33" s="28"/>
      <c r="AII33" s="28"/>
      <c r="AIJ33" s="28"/>
      <c r="AIK33" s="28"/>
      <c r="AIL33" s="28"/>
      <c r="AIM33" s="28"/>
      <c r="AIN33" s="28"/>
      <c r="AIO33" s="28"/>
      <c r="AIP33" s="28"/>
      <c r="AIQ33" s="28"/>
      <c r="AIR33" s="28"/>
      <c r="AIS33" s="28"/>
      <c r="AIT33" s="28"/>
      <c r="AIU33" s="28"/>
      <c r="AIV33" s="28"/>
      <c r="AIW33" s="28"/>
      <c r="AIX33" s="28"/>
      <c r="AIY33" s="28"/>
      <c r="AIZ33" s="28"/>
      <c r="AJA33" s="28"/>
      <c r="AJB33" s="28"/>
      <c r="AJC33" s="28"/>
      <c r="AJD33" s="28"/>
      <c r="AJE33" s="28"/>
      <c r="AJF33" s="28"/>
      <c r="AJG33" s="28"/>
      <c r="AJH33" s="28"/>
      <c r="AJI33" s="28"/>
      <c r="AJJ33" s="28"/>
      <c r="AJK33" s="28"/>
      <c r="AJL33" s="28"/>
      <c r="AJM33" s="28"/>
      <c r="AJN33" s="28"/>
      <c r="AJO33" s="28"/>
      <c r="AJP33" s="28"/>
      <c r="AJQ33" s="28"/>
      <c r="AJR33" s="28"/>
      <c r="AJS33" s="28"/>
      <c r="AJT33" s="28"/>
      <c r="AJU33" s="28"/>
      <c r="AJV33" s="28"/>
      <c r="AJW33" s="28"/>
      <c r="AJX33" s="28"/>
      <c r="AJY33" s="28"/>
      <c r="AJZ33" s="28"/>
      <c r="AKA33" s="28"/>
      <c r="AKB33" s="28"/>
      <c r="AKC33" s="28"/>
      <c r="AKD33" s="28"/>
      <c r="AKE33" s="28"/>
      <c r="AKF33" s="28"/>
      <c r="AKG33" s="28"/>
      <c r="AKH33" s="28"/>
      <c r="AKI33" s="28"/>
      <c r="AKJ33" s="28"/>
      <c r="AKK33" s="28"/>
      <c r="AKL33" s="28"/>
      <c r="AKM33" s="28"/>
      <c r="AKN33" s="28"/>
      <c r="AKO33" s="28"/>
      <c r="AKP33" s="28"/>
      <c r="AKQ33" s="28"/>
      <c r="AKR33" s="28"/>
      <c r="AKS33" s="28"/>
      <c r="AKT33" s="28"/>
      <c r="AKU33" s="28"/>
      <c r="AKV33" s="28"/>
      <c r="AKW33" s="28"/>
      <c r="AKX33" s="28"/>
      <c r="AKY33" s="28"/>
      <c r="AKZ33" s="28"/>
      <c r="ALA33" s="28"/>
      <c r="ALB33" s="28"/>
      <c r="ALC33" s="28"/>
      <c r="ALD33" s="28"/>
      <c r="ALE33" s="28"/>
      <c r="ALF33" s="28"/>
      <c r="ALG33" s="28"/>
      <c r="ALH33" s="28"/>
      <c r="ALI33" s="28"/>
      <c r="ALJ33" s="28"/>
      <c r="ALK33" s="28"/>
      <c r="ALL33" s="28"/>
      <c r="ALM33" s="28"/>
      <c r="ALN33" s="28"/>
      <c r="ALO33" s="28"/>
      <c r="ALP33" s="28"/>
      <c r="ALQ33" s="28"/>
      <c r="ALR33" s="28"/>
      <c r="ALS33" s="28"/>
      <c r="ALT33" s="28"/>
    </row>
    <row r="34" spans="1:1008" s="30" customFormat="1" ht="30" customHeight="1" thickBot="1">
      <c r="A34" s="173">
        <v>27</v>
      </c>
      <c r="B34" s="110">
        <v>4</v>
      </c>
      <c r="C34" s="111">
        <v>5</v>
      </c>
      <c r="D34" s="112" t="s">
        <v>191</v>
      </c>
      <c r="E34" s="111" t="s">
        <v>103</v>
      </c>
      <c r="F34" s="111" t="s">
        <v>41</v>
      </c>
      <c r="G34" s="111" t="s">
        <v>104</v>
      </c>
      <c r="H34" s="111">
        <v>4</v>
      </c>
      <c r="I34" s="112" t="s">
        <v>109</v>
      </c>
      <c r="J34" s="111" t="s">
        <v>113</v>
      </c>
      <c r="K34" s="111" t="s">
        <v>41</v>
      </c>
      <c r="L34" s="111" t="s">
        <v>41</v>
      </c>
      <c r="M34" s="111" t="s">
        <v>104</v>
      </c>
      <c r="N34" s="111">
        <v>4</v>
      </c>
      <c r="O34" s="112"/>
      <c r="P34" s="112" t="s">
        <v>109</v>
      </c>
      <c r="Q34" s="113" t="s">
        <v>118</v>
      </c>
      <c r="R34" s="114" t="s">
        <v>119</v>
      </c>
      <c r="S34" s="115" t="s">
        <v>126</v>
      </c>
      <c r="T34" s="112">
        <v>820000</v>
      </c>
      <c r="U34" s="112">
        <v>750000</v>
      </c>
      <c r="V34" s="112">
        <v>680000</v>
      </c>
      <c r="W34" s="112">
        <v>550000</v>
      </c>
      <c r="X34" s="112">
        <v>550000</v>
      </c>
      <c r="Y34" s="112">
        <v>310000</v>
      </c>
      <c r="Z34" s="112">
        <v>310000</v>
      </c>
      <c r="AA34" s="112">
        <v>310000</v>
      </c>
      <c r="AB34" s="112">
        <v>550000</v>
      </c>
      <c r="AC34" s="112">
        <v>680000</v>
      </c>
      <c r="AD34" s="112">
        <v>820000</v>
      </c>
      <c r="AE34" s="112">
        <v>820000</v>
      </c>
      <c r="AF34" s="116">
        <f t="shared" si="0"/>
        <v>7150000</v>
      </c>
      <c r="AG34" s="111" t="s">
        <v>116</v>
      </c>
      <c r="AH34" s="112">
        <v>1210</v>
      </c>
      <c r="AI34" s="112">
        <v>8760</v>
      </c>
      <c r="AJ34" s="117">
        <f t="shared" si="1"/>
        <v>0</v>
      </c>
      <c r="AK34" s="118">
        <f t="shared" si="12"/>
        <v>0</v>
      </c>
      <c r="AL34" s="119"/>
      <c r="AM34" s="120">
        <f t="shared" si="13"/>
        <v>0</v>
      </c>
      <c r="AN34" s="112"/>
      <c r="AO34" s="121"/>
      <c r="AP34" s="122">
        <v>4.79E-3</v>
      </c>
      <c r="AQ34" s="120">
        <f t="shared" si="16"/>
        <v>50772.084000000003</v>
      </c>
      <c r="AR34" s="122">
        <v>2.0240000000000001E-2</v>
      </c>
      <c r="AS34" s="118">
        <f t="shared" si="2"/>
        <v>144716</v>
      </c>
      <c r="AT34" s="123">
        <f t="shared" si="3"/>
        <v>195488.084</v>
      </c>
      <c r="AU34" s="123">
        <f t="shared" si="7"/>
        <v>44962.259320000005</v>
      </c>
      <c r="AV34" s="123">
        <f t="shared" si="8"/>
        <v>240450.34332000001</v>
      </c>
      <c r="AW34" s="301"/>
      <c r="AX34" s="301"/>
      <c r="AY34" s="303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</row>
    <row r="35" spans="1:1008" s="31" customFormat="1" ht="30" customHeight="1">
      <c r="A35" s="250">
        <v>28</v>
      </c>
      <c r="B35" s="251">
        <v>5</v>
      </c>
      <c r="C35" s="252">
        <v>1</v>
      </c>
      <c r="D35" s="253" t="s">
        <v>120</v>
      </c>
      <c r="E35" s="252" t="s">
        <v>121</v>
      </c>
      <c r="F35" s="252" t="s">
        <v>41</v>
      </c>
      <c r="G35" s="252" t="s">
        <v>122</v>
      </c>
      <c r="H35" s="252">
        <v>4</v>
      </c>
      <c r="I35" s="254" t="s">
        <v>186</v>
      </c>
      <c r="J35" s="252" t="s">
        <v>123</v>
      </c>
      <c r="K35" s="252" t="s">
        <v>41</v>
      </c>
      <c r="L35" s="252" t="s">
        <v>41</v>
      </c>
      <c r="M35" s="252" t="s">
        <v>124</v>
      </c>
      <c r="N35" s="252">
        <v>12</v>
      </c>
      <c r="O35" s="253"/>
      <c r="P35" s="254" t="s">
        <v>186</v>
      </c>
      <c r="Q35" s="254">
        <v>1407022180</v>
      </c>
      <c r="R35" s="255" t="s">
        <v>125</v>
      </c>
      <c r="S35" s="252" t="s">
        <v>126</v>
      </c>
      <c r="T35" s="256">
        <v>10500</v>
      </c>
      <c r="U35" s="256">
        <v>9000</v>
      </c>
      <c r="V35" s="256">
        <v>9000</v>
      </c>
      <c r="W35" s="256">
        <v>6000</v>
      </c>
      <c r="X35" s="256">
        <v>4000</v>
      </c>
      <c r="Y35" s="256">
        <v>1700</v>
      </c>
      <c r="Z35" s="256">
        <v>1700</v>
      </c>
      <c r="AA35" s="256">
        <v>1700</v>
      </c>
      <c r="AB35" s="256">
        <v>4000</v>
      </c>
      <c r="AC35" s="256">
        <v>6000</v>
      </c>
      <c r="AD35" s="256">
        <v>9000</v>
      </c>
      <c r="AE35" s="256">
        <v>10000</v>
      </c>
      <c r="AF35" s="256">
        <f t="shared" si="0"/>
        <v>72600</v>
      </c>
      <c r="AG35" s="252" t="s">
        <v>43</v>
      </c>
      <c r="AH35" s="253"/>
      <c r="AI35" s="257"/>
      <c r="AJ35" s="258">
        <f t="shared" si="1"/>
        <v>0</v>
      </c>
      <c r="AK35" s="259">
        <f t="shared" si="12"/>
        <v>0</v>
      </c>
      <c r="AL35" s="260"/>
      <c r="AM35" s="259">
        <f>AL35*12</f>
        <v>0</v>
      </c>
      <c r="AN35" s="253"/>
      <c r="AO35" s="259"/>
      <c r="AP35" s="261">
        <v>31.37</v>
      </c>
      <c r="AQ35" s="259">
        <f t="shared" ref="AQ35:AQ36" si="17">AP35*12</f>
        <v>376.44</v>
      </c>
      <c r="AR35" s="261">
        <v>3.4930000000000003E-2</v>
      </c>
      <c r="AS35" s="259">
        <f t="shared" si="2"/>
        <v>2535.9180000000001</v>
      </c>
      <c r="AT35" s="260">
        <f t="shared" si="3"/>
        <v>2912.3580000000002</v>
      </c>
      <c r="AU35" s="260">
        <f t="shared" si="7"/>
        <v>669.84234000000004</v>
      </c>
      <c r="AV35" s="260">
        <f t="shared" si="8"/>
        <v>3582.2003400000003</v>
      </c>
      <c r="AW35" s="305">
        <f>SUM(AT35:AT39)</f>
        <v>100997.09360000001</v>
      </c>
      <c r="AX35" s="305">
        <f>AW35*0.23</f>
        <v>23229.331528000002</v>
      </c>
      <c r="AY35" s="308">
        <f>AW35+AX35</f>
        <v>124226.425128</v>
      </c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</row>
    <row r="36" spans="1:1008" s="31" customFormat="1" ht="25.5">
      <c r="A36" s="262">
        <v>29</v>
      </c>
      <c r="B36" s="263">
        <v>5</v>
      </c>
      <c r="C36" s="214">
        <v>2</v>
      </c>
      <c r="D36" s="221" t="s">
        <v>120</v>
      </c>
      <c r="E36" s="214" t="s">
        <v>121</v>
      </c>
      <c r="F36" s="214" t="s">
        <v>41</v>
      </c>
      <c r="G36" s="214" t="s">
        <v>122</v>
      </c>
      <c r="H36" s="214">
        <v>4</v>
      </c>
      <c r="I36" s="264" t="s">
        <v>187</v>
      </c>
      <c r="J36" s="214" t="s">
        <v>121</v>
      </c>
      <c r="K36" s="214" t="s">
        <v>41</v>
      </c>
      <c r="L36" s="214" t="s">
        <v>41</v>
      </c>
      <c r="M36" s="214" t="s">
        <v>122</v>
      </c>
      <c r="N36" s="214">
        <v>4</v>
      </c>
      <c r="O36" s="221"/>
      <c r="P36" s="264" t="s">
        <v>187</v>
      </c>
      <c r="Q36" s="264">
        <v>1406070090</v>
      </c>
      <c r="R36" s="265" t="s">
        <v>127</v>
      </c>
      <c r="S36" s="214" t="s">
        <v>126</v>
      </c>
      <c r="T36" s="215">
        <v>2050</v>
      </c>
      <c r="U36" s="215">
        <v>2050</v>
      </c>
      <c r="V36" s="215">
        <v>2050</v>
      </c>
      <c r="W36" s="215">
        <v>2050</v>
      </c>
      <c r="X36" s="215">
        <v>2050</v>
      </c>
      <c r="Y36" s="215">
        <v>2050</v>
      </c>
      <c r="Z36" s="215">
        <v>2050</v>
      </c>
      <c r="AA36" s="215">
        <v>2050</v>
      </c>
      <c r="AB36" s="215">
        <v>2050</v>
      </c>
      <c r="AC36" s="215">
        <v>2050</v>
      </c>
      <c r="AD36" s="215">
        <v>2050</v>
      </c>
      <c r="AE36" s="215">
        <v>2050</v>
      </c>
      <c r="AF36" s="215">
        <f t="shared" si="0"/>
        <v>24600</v>
      </c>
      <c r="AG36" s="214" t="s">
        <v>43</v>
      </c>
      <c r="AH36" s="221"/>
      <c r="AI36" s="266"/>
      <c r="AJ36" s="216">
        <f t="shared" si="1"/>
        <v>0</v>
      </c>
      <c r="AK36" s="217">
        <f t="shared" si="12"/>
        <v>0</v>
      </c>
      <c r="AL36" s="218"/>
      <c r="AM36" s="217">
        <f t="shared" si="13"/>
        <v>0</v>
      </c>
      <c r="AN36" s="221"/>
      <c r="AO36" s="217"/>
      <c r="AP36" s="220">
        <v>31.37</v>
      </c>
      <c r="AQ36" s="217">
        <f t="shared" si="17"/>
        <v>376.44</v>
      </c>
      <c r="AR36" s="220">
        <v>3.4930000000000003E-2</v>
      </c>
      <c r="AS36" s="217">
        <f t="shared" si="2"/>
        <v>859.27800000000002</v>
      </c>
      <c r="AT36" s="218">
        <f t="shared" si="3"/>
        <v>1235.7180000000001</v>
      </c>
      <c r="AU36" s="218">
        <f t="shared" si="7"/>
        <v>284.21514000000002</v>
      </c>
      <c r="AV36" s="218">
        <f t="shared" si="8"/>
        <v>1519.9331400000001</v>
      </c>
      <c r="AW36" s="306"/>
      <c r="AX36" s="306"/>
      <c r="AY36" s="309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</row>
    <row r="37" spans="1:1008" s="33" customFormat="1" ht="30" customHeight="1">
      <c r="A37" s="262">
        <v>30</v>
      </c>
      <c r="B37" s="263">
        <v>5</v>
      </c>
      <c r="C37" s="267">
        <v>3</v>
      </c>
      <c r="D37" s="266" t="s">
        <v>120</v>
      </c>
      <c r="E37" s="267" t="s">
        <v>121</v>
      </c>
      <c r="F37" s="267" t="s">
        <v>41</v>
      </c>
      <c r="G37" s="267" t="s">
        <v>122</v>
      </c>
      <c r="H37" s="267">
        <v>4</v>
      </c>
      <c r="I37" s="268" t="s">
        <v>184</v>
      </c>
      <c r="J37" s="267" t="s">
        <v>121</v>
      </c>
      <c r="K37" s="267" t="s">
        <v>41</v>
      </c>
      <c r="L37" s="267" t="s">
        <v>41</v>
      </c>
      <c r="M37" s="267" t="s">
        <v>122</v>
      </c>
      <c r="N37" s="267">
        <v>4</v>
      </c>
      <c r="O37" s="266"/>
      <c r="P37" s="268" t="s">
        <v>184</v>
      </c>
      <c r="Q37" s="268" t="s">
        <v>128</v>
      </c>
      <c r="R37" s="269" t="s">
        <v>129</v>
      </c>
      <c r="S37" s="267" t="s">
        <v>126</v>
      </c>
      <c r="T37" s="270">
        <v>35000</v>
      </c>
      <c r="U37" s="270">
        <v>35000</v>
      </c>
      <c r="V37" s="270">
        <v>35000</v>
      </c>
      <c r="W37" s="270">
        <v>35000</v>
      </c>
      <c r="X37" s="270">
        <v>35000</v>
      </c>
      <c r="Y37" s="270">
        <v>35000</v>
      </c>
      <c r="Z37" s="270">
        <v>35000</v>
      </c>
      <c r="AA37" s="270">
        <v>35000</v>
      </c>
      <c r="AB37" s="270">
        <v>35000</v>
      </c>
      <c r="AC37" s="270">
        <v>35000</v>
      </c>
      <c r="AD37" s="270">
        <v>35000</v>
      </c>
      <c r="AE37" s="270">
        <v>35000</v>
      </c>
      <c r="AF37" s="270">
        <f t="shared" si="0"/>
        <v>420000</v>
      </c>
      <c r="AG37" s="267" t="s">
        <v>130</v>
      </c>
      <c r="AH37" s="266">
        <v>198</v>
      </c>
      <c r="AI37" s="271">
        <v>8760</v>
      </c>
      <c r="AJ37" s="272">
        <f t="shared" si="1"/>
        <v>0</v>
      </c>
      <c r="AK37" s="273">
        <f t="shared" si="12"/>
        <v>0</v>
      </c>
      <c r="AL37" s="274"/>
      <c r="AM37" s="273">
        <f t="shared" si="13"/>
        <v>0</v>
      </c>
      <c r="AN37" s="266"/>
      <c r="AO37" s="273"/>
      <c r="AP37" s="266">
        <v>4.96E-3</v>
      </c>
      <c r="AQ37" s="273">
        <f>AH37*AI37*AP37</f>
        <v>8603.0208000000002</v>
      </c>
      <c r="AR37" s="266">
        <v>2.027E-2</v>
      </c>
      <c r="AS37" s="273">
        <f t="shared" si="2"/>
        <v>8513.4</v>
      </c>
      <c r="AT37" s="274">
        <f t="shared" si="3"/>
        <v>17116.4208</v>
      </c>
      <c r="AU37" s="274">
        <f t="shared" si="7"/>
        <v>3936.7767840000001</v>
      </c>
      <c r="AV37" s="274">
        <f t="shared" si="8"/>
        <v>21053.197584000001</v>
      </c>
      <c r="AW37" s="306"/>
      <c r="AX37" s="306"/>
      <c r="AY37" s="309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</row>
    <row r="38" spans="1:1008" s="33" customFormat="1" ht="30" customHeight="1">
      <c r="A38" s="262">
        <v>31</v>
      </c>
      <c r="B38" s="263">
        <v>5</v>
      </c>
      <c r="C38" s="267">
        <v>4</v>
      </c>
      <c r="D38" s="266" t="s">
        <v>120</v>
      </c>
      <c r="E38" s="267" t="s">
        <v>121</v>
      </c>
      <c r="F38" s="267" t="s">
        <v>41</v>
      </c>
      <c r="G38" s="267" t="s">
        <v>122</v>
      </c>
      <c r="H38" s="267">
        <v>4</v>
      </c>
      <c r="I38" s="268" t="s">
        <v>184</v>
      </c>
      <c r="J38" s="267" t="s">
        <v>123</v>
      </c>
      <c r="K38" s="267" t="s">
        <v>41</v>
      </c>
      <c r="L38" s="267" t="s">
        <v>41</v>
      </c>
      <c r="M38" s="267" t="s">
        <v>124</v>
      </c>
      <c r="N38" s="267">
        <v>22</v>
      </c>
      <c r="O38" s="266"/>
      <c r="P38" s="268" t="s">
        <v>184</v>
      </c>
      <c r="Q38" s="268" t="s">
        <v>131</v>
      </c>
      <c r="R38" s="269" t="s">
        <v>132</v>
      </c>
      <c r="S38" s="267" t="s">
        <v>126</v>
      </c>
      <c r="T38" s="270">
        <v>45000</v>
      </c>
      <c r="U38" s="270">
        <v>38000</v>
      </c>
      <c r="V38" s="270">
        <v>36000</v>
      </c>
      <c r="W38" s="270">
        <v>25000</v>
      </c>
      <c r="X38" s="270">
        <v>15000</v>
      </c>
      <c r="Y38" s="270">
        <v>6000</v>
      </c>
      <c r="Z38" s="270">
        <v>6000</v>
      </c>
      <c r="AA38" s="270">
        <v>6000</v>
      </c>
      <c r="AB38" s="270">
        <v>15000</v>
      </c>
      <c r="AC38" s="270">
        <v>32000</v>
      </c>
      <c r="AD38" s="270">
        <v>36000</v>
      </c>
      <c r="AE38" s="270">
        <v>40000</v>
      </c>
      <c r="AF38" s="270">
        <f t="shared" si="0"/>
        <v>300000</v>
      </c>
      <c r="AG38" s="267" t="s">
        <v>130</v>
      </c>
      <c r="AH38" s="266">
        <v>121</v>
      </c>
      <c r="AI38" s="271">
        <v>8760</v>
      </c>
      <c r="AJ38" s="272">
        <f t="shared" si="1"/>
        <v>0</v>
      </c>
      <c r="AK38" s="273">
        <f t="shared" si="12"/>
        <v>0</v>
      </c>
      <c r="AL38" s="274"/>
      <c r="AM38" s="273">
        <f t="shared" si="13"/>
        <v>0</v>
      </c>
      <c r="AN38" s="266"/>
      <c r="AO38" s="273"/>
      <c r="AP38" s="266">
        <v>4.96E-3</v>
      </c>
      <c r="AQ38" s="273">
        <f t="shared" ref="AQ38:AQ43" si="18">AH38*AI38*AP38</f>
        <v>5257.4016000000001</v>
      </c>
      <c r="AR38" s="266">
        <v>2.027E-2</v>
      </c>
      <c r="AS38" s="273">
        <f t="shared" si="2"/>
        <v>6081</v>
      </c>
      <c r="AT38" s="274">
        <f t="shared" si="3"/>
        <v>11338.401600000001</v>
      </c>
      <c r="AU38" s="274">
        <f t="shared" si="7"/>
        <v>2607.8323680000003</v>
      </c>
      <c r="AV38" s="274">
        <f t="shared" si="8"/>
        <v>13946.233968</v>
      </c>
      <c r="AW38" s="306"/>
      <c r="AX38" s="306"/>
      <c r="AY38" s="309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</row>
    <row r="39" spans="1:1008" s="33" customFormat="1" ht="30" customHeight="1" thickBot="1">
      <c r="A39" s="275">
        <v>32</v>
      </c>
      <c r="B39" s="276">
        <v>5</v>
      </c>
      <c r="C39" s="277">
        <v>5</v>
      </c>
      <c r="D39" s="278" t="s">
        <v>120</v>
      </c>
      <c r="E39" s="277" t="s">
        <v>121</v>
      </c>
      <c r="F39" s="277" t="s">
        <v>41</v>
      </c>
      <c r="G39" s="277" t="s">
        <v>122</v>
      </c>
      <c r="H39" s="277">
        <v>4</v>
      </c>
      <c r="I39" s="279" t="s">
        <v>185</v>
      </c>
      <c r="J39" s="277" t="s">
        <v>133</v>
      </c>
      <c r="K39" s="277" t="s">
        <v>41</v>
      </c>
      <c r="L39" s="277" t="s">
        <v>41</v>
      </c>
      <c r="M39" s="277" t="s">
        <v>182</v>
      </c>
      <c r="N39" s="277">
        <v>11</v>
      </c>
      <c r="O39" s="278"/>
      <c r="P39" s="279" t="s">
        <v>185</v>
      </c>
      <c r="Q39" s="279" t="s">
        <v>134</v>
      </c>
      <c r="R39" s="280" t="s">
        <v>135</v>
      </c>
      <c r="S39" s="277" t="s">
        <v>126</v>
      </c>
      <c r="T39" s="281">
        <v>170000</v>
      </c>
      <c r="U39" s="281">
        <v>120000</v>
      </c>
      <c r="V39" s="281">
        <v>80000</v>
      </c>
      <c r="W39" s="281">
        <v>35000</v>
      </c>
      <c r="X39" s="281">
        <v>12000</v>
      </c>
      <c r="Y39" s="281">
        <v>2000</v>
      </c>
      <c r="Z39" s="281">
        <v>2000</v>
      </c>
      <c r="AA39" s="281">
        <v>2000</v>
      </c>
      <c r="AB39" s="281">
        <v>12000</v>
      </c>
      <c r="AC39" s="281">
        <v>35000</v>
      </c>
      <c r="AD39" s="281">
        <v>80000</v>
      </c>
      <c r="AE39" s="281">
        <v>120000</v>
      </c>
      <c r="AF39" s="281">
        <f t="shared" si="0"/>
        <v>670000</v>
      </c>
      <c r="AG39" s="277" t="s">
        <v>136</v>
      </c>
      <c r="AH39" s="278">
        <v>1262</v>
      </c>
      <c r="AI39" s="282">
        <v>8760</v>
      </c>
      <c r="AJ39" s="283">
        <f t="shared" si="1"/>
        <v>0</v>
      </c>
      <c r="AK39" s="284">
        <f t="shared" si="12"/>
        <v>0</v>
      </c>
      <c r="AL39" s="285"/>
      <c r="AM39" s="284">
        <f t="shared" si="13"/>
        <v>0</v>
      </c>
      <c r="AN39" s="278"/>
      <c r="AO39" s="284"/>
      <c r="AP39" s="278">
        <v>4.96E-3</v>
      </c>
      <c r="AQ39" s="284">
        <f t="shared" si="18"/>
        <v>54833.395199999999</v>
      </c>
      <c r="AR39" s="278">
        <v>2.0240000000000001E-2</v>
      </c>
      <c r="AS39" s="284">
        <f t="shared" si="2"/>
        <v>13560.800000000001</v>
      </c>
      <c r="AT39" s="285">
        <f t="shared" si="3"/>
        <v>68394.195200000002</v>
      </c>
      <c r="AU39" s="285">
        <f t="shared" si="7"/>
        <v>15730.664896</v>
      </c>
      <c r="AV39" s="285">
        <f t="shared" si="8"/>
        <v>84124.860096000004</v>
      </c>
      <c r="AW39" s="307"/>
      <c r="AX39" s="307"/>
      <c r="AY39" s="310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</row>
    <row r="40" spans="1:1008" s="34" customFormat="1" ht="30" customHeight="1">
      <c r="A40" s="174">
        <v>33</v>
      </c>
      <c r="B40" s="124">
        <v>6</v>
      </c>
      <c r="C40" s="125">
        <v>1</v>
      </c>
      <c r="D40" s="126" t="s">
        <v>153</v>
      </c>
      <c r="E40" s="125" t="s">
        <v>154</v>
      </c>
      <c r="F40" s="125" t="s">
        <v>41</v>
      </c>
      <c r="G40" s="125" t="s">
        <v>156</v>
      </c>
      <c r="H40" s="125">
        <v>22</v>
      </c>
      <c r="I40" s="126" t="s">
        <v>45</v>
      </c>
      <c r="J40" s="125" t="s">
        <v>154</v>
      </c>
      <c r="K40" s="125" t="s">
        <v>41</v>
      </c>
      <c r="L40" s="125" t="s">
        <v>41</v>
      </c>
      <c r="M40" s="125" t="s">
        <v>155</v>
      </c>
      <c r="N40" s="125">
        <v>22</v>
      </c>
      <c r="O40" s="126"/>
      <c r="P40" s="126" t="s">
        <v>157</v>
      </c>
      <c r="Q40" s="127" t="s">
        <v>158</v>
      </c>
      <c r="R40" s="128" t="s">
        <v>159</v>
      </c>
      <c r="S40" s="125" t="s">
        <v>126</v>
      </c>
      <c r="T40" s="129">
        <v>280000</v>
      </c>
      <c r="U40" s="129">
        <v>250000</v>
      </c>
      <c r="V40" s="129">
        <v>125000</v>
      </c>
      <c r="W40" s="129">
        <v>75000</v>
      </c>
      <c r="X40" s="129">
        <v>29000</v>
      </c>
      <c r="Y40" s="130">
        <v>4000</v>
      </c>
      <c r="Z40" s="129">
        <v>4000</v>
      </c>
      <c r="AA40" s="129">
        <v>4000</v>
      </c>
      <c r="AB40" s="126">
        <v>20000</v>
      </c>
      <c r="AC40" s="129">
        <v>180000</v>
      </c>
      <c r="AD40" s="129">
        <v>280000</v>
      </c>
      <c r="AE40" s="129">
        <v>280000</v>
      </c>
      <c r="AF40" s="129">
        <f>SUM(T40:AE40)</f>
        <v>1531000</v>
      </c>
      <c r="AG40" s="125" t="s">
        <v>136</v>
      </c>
      <c r="AH40" s="131">
        <v>987</v>
      </c>
      <c r="AI40" s="132">
        <v>8760</v>
      </c>
      <c r="AJ40" s="133">
        <f t="shared" si="1"/>
        <v>0</v>
      </c>
      <c r="AK40" s="134">
        <f t="shared" si="12"/>
        <v>0</v>
      </c>
      <c r="AL40" s="135"/>
      <c r="AM40" s="136">
        <f t="shared" si="13"/>
        <v>0</v>
      </c>
      <c r="AN40" s="131"/>
      <c r="AO40" s="136"/>
      <c r="AP40" s="126">
        <v>4.79E-3</v>
      </c>
      <c r="AQ40" s="136">
        <f t="shared" si="18"/>
        <v>41414.914799999999</v>
      </c>
      <c r="AR40" s="126">
        <v>2.0240000000000001E-2</v>
      </c>
      <c r="AS40" s="134">
        <f t="shared" si="2"/>
        <v>30987.440000000002</v>
      </c>
      <c r="AT40" s="135">
        <f t="shared" si="3"/>
        <v>72402.354800000001</v>
      </c>
      <c r="AU40" s="135">
        <f t="shared" si="7"/>
        <v>16652.541604000002</v>
      </c>
      <c r="AV40" s="135">
        <f t="shared" si="8"/>
        <v>89054.896403999999</v>
      </c>
      <c r="AW40" s="301">
        <f>SUM(AT40:AT41)</f>
        <v>75311.219800000006</v>
      </c>
      <c r="AX40" s="301">
        <f>AW40*0.23</f>
        <v>17321.580554000004</v>
      </c>
      <c r="AY40" s="303">
        <f>SUM(AW40:AX41)</f>
        <v>92632.800354000006</v>
      </c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</row>
    <row r="41" spans="1:1008" s="34" customFormat="1" ht="30" customHeight="1" thickBot="1">
      <c r="A41" s="175">
        <v>34</v>
      </c>
      <c r="B41" s="124">
        <v>6</v>
      </c>
      <c r="C41" s="115">
        <v>2</v>
      </c>
      <c r="D41" s="122" t="s">
        <v>153</v>
      </c>
      <c r="E41" s="115" t="s">
        <v>154</v>
      </c>
      <c r="F41" s="115" t="s">
        <v>41</v>
      </c>
      <c r="G41" s="115" t="s">
        <v>156</v>
      </c>
      <c r="H41" s="115">
        <v>22</v>
      </c>
      <c r="I41" s="122" t="s">
        <v>45</v>
      </c>
      <c r="J41" s="115" t="s">
        <v>154</v>
      </c>
      <c r="K41" s="115" t="s">
        <v>41</v>
      </c>
      <c r="L41" s="115" t="s">
        <v>41</v>
      </c>
      <c r="M41" s="115" t="s">
        <v>155</v>
      </c>
      <c r="N41" s="115">
        <v>27</v>
      </c>
      <c r="O41" s="122"/>
      <c r="P41" s="122" t="s">
        <v>157</v>
      </c>
      <c r="Q41" s="137" t="s">
        <v>160</v>
      </c>
      <c r="R41" s="138" t="s">
        <v>161</v>
      </c>
      <c r="S41" s="115" t="s">
        <v>126</v>
      </c>
      <c r="T41" s="139">
        <v>11500</v>
      </c>
      <c r="U41" s="140">
        <v>11500</v>
      </c>
      <c r="V41" s="140">
        <v>7500</v>
      </c>
      <c r="W41" s="140">
        <v>7500</v>
      </c>
      <c r="X41" s="140">
        <v>3000</v>
      </c>
      <c r="Y41" s="140">
        <v>3000</v>
      </c>
      <c r="Z41" s="140">
        <v>1750</v>
      </c>
      <c r="AA41" s="140">
        <v>1750</v>
      </c>
      <c r="AB41" s="140">
        <v>3500</v>
      </c>
      <c r="AC41" s="140">
        <v>3500</v>
      </c>
      <c r="AD41" s="140">
        <v>9000</v>
      </c>
      <c r="AE41" s="116">
        <v>9000</v>
      </c>
      <c r="AF41" s="116">
        <f t="shared" ref="AF41:AF44" si="19">SUM(T41:AE41)</f>
        <v>72500</v>
      </c>
      <c r="AG41" s="115" t="s">
        <v>43</v>
      </c>
      <c r="AH41" s="139"/>
      <c r="AI41" s="112">
        <v>8760</v>
      </c>
      <c r="AJ41" s="117">
        <f t="shared" si="1"/>
        <v>0</v>
      </c>
      <c r="AK41" s="118">
        <f t="shared" si="12"/>
        <v>0</v>
      </c>
      <c r="AL41" s="123"/>
      <c r="AM41" s="120">
        <f t="shared" si="13"/>
        <v>0</v>
      </c>
      <c r="AN41" s="122"/>
      <c r="AO41" s="120"/>
      <c r="AP41" s="122">
        <v>31.37</v>
      </c>
      <c r="AQ41" s="118">
        <f t="shared" ref="AQ41" si="20">AP41*12</f>
        <v>376.44</v>
      </c>
      <c r="AR41" s="122">
        <v>3.4930000000000003E-2</v>
      </c>
      <c r="AS41" s="118">
        <f t="shared" si="2"/>
        <v>2532.4250000000002</v>
      </c>
      <c r="AT41" s="123">
        <f t="shared" si="3"/>
        <v>2908.8650000000002</v>
      </c>
      <c r="AU41" s="123">
        <f t="shared" si="7"/>
        <v>669.03895000000011</v>
      </c>
      <c r="AV41" s="123">
        <f t="shared" si="8"/>
        <v>3577.9039500000003</v>
      </c>
      <c r="AW41" s="301"/>
      <c r="AX41" s="301"/>
      <c r="AY41" s="303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</row>
    <row r="42" spans="1:1008" s="31" customFormat="1" ht="30" customHeight="1" thickBot="1">
      <c r="A42" s="286">
        <v>35</v>
      </c>
      <c r="B42" s="287">
        <v>7</v>
      </c>
      <c r="C42" s="241">
        <v>1</v>
      </c>
      <c r="D42" s="288" t="s">
        <v>192</v>
      </c>
      <c r="E42" s="241" t="s">
        <v>40</v>
      </c>
      <c r="F42" s="241" t="s">
        <v>41</v>
      </c>
      <c r="G42" s="241" t="s">
        <v>162</v>
      </c>
      <c r="H42" s="241">
        <v>34</v>
      </c>
      <c r="I42" s="288" t="s">
        <v>163</v>
      </c>
      <c r="J42" s="241" t="s">
        <v>40</v>
      </c>
      <c r="K42" s="241" t="s">
        <v>41</v>
      </c>
      <c r="L42" s="241" t="s">
        <v>41</v>
      </c>
      <c r="M42" s="241" t="s">
        <v>162</v>
      </c>
      <c r="N42" s="241">
        <v>34</v>
      </c>
      <c r="O42" s="288"/>
      <c r="P42" s="288" t="s">
        <v>163</v>
      </c>
      <c r="Q42" s="289">
        <v>1460000321</v>
      </c>
      <c r="R42" s="290" t="s">
        <v>164</v>
      </c>
      <c r="S42" s="241" t="s">
        <v>126</v>
      </c>
      <c r="T42" s="288">
        <v>554863</v>
      </c>
      <c r="U42" s="288">
        <v>431108</v>
      </c>
      <c r="V42" s="288">
        <v>306593</v>
      </c>
      <c r="W42" s="288">
        <v>302531</v>
      </c>
      <c r="X42" s="288">
        <v>124314</v>
      </c>
      <c r="Y42" s="288">
        <v>25096</v>
      </c>
      <c r="Z42" s="288">
        <v>25447</v>
      </c>
      <c r="AA42" s="288">
        <v>24745</v>
      </c>
      <c r="AB42" s="288">
        <v>29022</v>
      </c>
      <c r="AC42" s="288">
        <v>299210</v>
      </c>
      <c r="AD42" s="288">
        <v>416019</v>
      </c>
      <c r="AE42" s="288">
        <v>479828</v>
      </c>
      <c r="AF42" s="242">
        <f t="shared" si="19"/>
        <v>3018776</v>
      </c>
      <c r="AG42" s="241" t="s">
        <v>136</v>
      </c>
      <c r="AH42" s="288">
        <v>1097</v>
      </c>
      <c r="AI42" s="291">
        <v>8760</v>
      </c>
      <c r="AJ42" s="243">
        <f t="shared" si="1"/>
        <v>0</v>
      </c>
      <c r="AK42" s="244">
        <f t="shared" si="12"/>
        <v>0</v>
      </c>
      <c r="AL42" s="245"/>
      <c r="AM42" s="244">
        <f>AL42*12</f>
        <v>0</v>
      </c>
      <c r="AN42" s="288"/>
      <c r="AO42" s="244"/>
      <c r="AP42" s="292">
        <v>4.79E-3</v>
      </c>
      <c r="AQ42" s="293">
        <f t="shared" si="18"/>
        <v>46030.558799999999</v>
      </c>
      <c r="AR42" s="288">
        <v>2.0240000000000001E-2</v>
      </c>
      <c r="AS42" s="244">
        <f t="shared" si="2"/>
        <v>61100.026240000007</v>
      </c>
      <c r="AT42" s="245">
        <f t="shared" si="3"/>
        <v>107130.58504000001</v>
      </c>
      <c r="AU42" s="245">
        <f t="shared" si="7"/>
        <v>24640.034559200001</v>
      </c>
      <c r="AV42" s="245">
        <f t="shared" si="8"/>
        <v>131770.6195992</v>
      </c>
      <c r="AW42" s="248">
        <f>AT42</f>
        <v>107130.58504000001</v>
      </c>
      <c r="AX42" s="248">
        <f>AU42</f>
        <v>24640.034559200001</v>
      </c>
      <c r="AY42" s="249">
        <f>AV42</f>
        <v>131770.6195992</v>
      </c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</row>
    <row r="43" spans="1:1008" s="35" customFormat="1" ht="30" customHeight="1">
      <c r="A43" s="176">
        <v>36</v>
      </c>
      <c r="B43" s="141">
        <v>8</v>
      </c>
      <c r="C43" s="92">
        <v>1</v>
      </c>
      <c r="D43" s="101" t="s">
        <v>167</v>
      </c>
      <c r="E43" s="92" t="s">
        <v>168</v>
      </c>
      <c r="F43" s="92" t="s">
        <v>41</v>
      </c>
      <c r="G43" s="92" t="s">
        <v>169</v>
      </c>
      <c r="H43" s="92">
        <v>27</v>
      </c>
      <c r="I43" s="101" t="s">
        <v>167</v>
      </c>
      <c r="J43" s="92" t="s">
        <v>168</v>
      </c>
      <c r="K43" s="92" t="s">
        <v>41</v>
      </c>
      <c r="L43" s="92" t="s">
        <v>41</v>
      </c>
      <c r="M43" s="92" t="s">
        <v>170</v>
      </c>
      <c r="N43" s="92">
        <v>3</v>
      </c>
      <c r="O43" s="101"/>
      <c r="P43" s="101" t="s">
        <v>45</v>
      </c>
      <c r="Q43" s="142" t="s">
        <v>171</v>
      </c>
      <c r="R43" s="143" t="s">
        <v>179</v>
      </c>
      <c r="S43" s="92" t="s">
        <v>172</v>
      </c>
      <c r="T43" s="144">
        <v>360000</v>
      </c>
      <c r="U43" s="144">
        <v>300000</v>
      </c>
      <c r="V43" s="144">
        <v>227000</v>
      </c>
      <c r="W43" s="144">
        <v>190000</v>
      </c>
      <c r="X43" s="144">
        <v>80000</v>
      </c>
      <c r="Y43" s="101">
        <v>0</v>
      </c>
      <c r="Z43" s="101">
        <v>0</v>
      </c>
      <c r="AA43" s="101">
        <v>0</v>
      </c>
      <c r="AB43" s="101">
        <v>0</v>
      </c>
      <c r="AC43" s="144">
        <v>172000</v>
      </c>
      <c r="AD43" s="144">
        <v>253000</v>
      </c>
      <c r="AE43" s="144">
        <v>292000</v>
      </c>
      <c r="AF43" s="93">
        <f t="shared" si="19"/>
        <v>1874000</v>
      </c>
      <c r="AG43" s="92" t="s">
        <v>136</v>
      </c>
      <c r="AH43" s="101">
        <v>768</v>
      </c>
      <c r="AI43" s="89">
        <v>8760</v>
      </c>
      <c r="AJ43" s="145">
        <f t="shared" si="1"/>
        <v>0</v>
      </c>
      <c r="AK43" s="96">
        <f t="shared" si="12"/>
        <v>0</v>
      </c>
      <c r="AL43" s="146"/>
      <c r="AM43" s="147">
        <f>AL43*12</f>
        <v>0</v>
      </c>
      <c r="AN43" s="101">
        <v>2.82E-3</v>
      </c>
      <c r="AO43" s="147">
        <v>5301.6</v>
      </c>
      <c r="AP43" s="99">
        <v>4.79E-3</v>
      </c>
      <c r="AQ43" s="100">
        <f t="shared" si="18"/>
        <v>32225.587199999998</v>
      </c>
      <c r="AR43" s="101">
        <v>2.0240000000000001E-2</v>
      </c>
      <c r="AS43" s="96">
        <f t="shared" si="2"/>
        <v>37929.760000000002</v>
      </c>
      <c r="AT43" s="97">
        <f t="shared" si="3"/>
        <v>75456.94720000001</v>
      </c>
      <c r="AU43" s="97">
        <f t="shared" si="7"/>
        <v>17355.097856000004</v>
      </c>
      <c r="AV43" s="97">
        <f t="shared" si="8"/>
        <v>92812.045056000017</v>
      </c>
      <c r="AW43" s="301">
        <f>SUM(AT43:AT44)</f>
        <v>77864.34120000001</v>
      </c>
      <c r="AX43" s="301">
        <f>AW43*0.23</f>
        <v>17908.798476000004</v>
      </c>
      <c r="AY43" s="303">
        <f>SUM(AW43:AX44)</f>
        <v>95773.139676000021</v>
      </c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</row>
    <row r="44" spans="1:1008" s="36" customFormat="1" ht="30" customHeight="1" thickBot="1">
      <c r="A44" s="177">
        <v>37</v>
      </c>
      <c r="B44" s="178">
        <v>8</v>
      </c>
      <c r="C44" s="179">
        <v>2</v>
      </c>
      <c r="D44" s="180" t="s">
        <v>167</v>
      </c>
      <c r="E44" s="179" t="s">
        <v>168</v>
      </c>
      <c r="F44" s="179" t="s">
        <v>41</v>
      </c>
      <c r="G44" s="179" t="s">
        <v>169</v>
      </c>
      <c r="H44" s="179">
        <v>27</v>
      </c>
      <c r="I44" s="180" t="s">
        <v>167</v>
      </c>
      <c r="J44" s="179" t="s">
        <v>47</v>
      </c>
      <c r="K44" s="179" t="s">
        <v>173</v>
      </c>
      <c r="L44" s="179" t="s">
        <v>44</v>
      </c>
      <c r="M44" s="179" t="s">
        <v>174</v>
      </c>
      <c r="N44" s="179">
        <v>2</v>
      </c>
      <c r="O44" s="180"/>
      <c r="P44" s="180" t="s">
        <v>45</v>
      </c>
      <c r="Q44" s="181" t="s">
        <v>175</v>
      </c>
      <c r="R44" s="182" t="s">
        <v>180</v>
      </c>
      <c r="S44" s="183" t="s">
        <v>172</v>
      </c>
      <c r="T44" s="180">
        <v>9000</v>
      </c>
      <c r="U44" s="180">
        <v>8900</v>
      </c>
      <c r="V44" s="180">
        <v>6000</v>
      </c>
      <c r="W44" s="180">
        <v>5500</v>
      </c>
      <c r="X44" s="180">
        <v>4000</v>
      </c>
      <c r="Y44" s="180">
        <v>0</v>
      </c>
      <c r="Z44" s="180">
        <v>0</v>
      </c>
      <c r="AA44" s="180">
        <v>0</v>
      </c>
      <c r="AB44" s="180">
        <v>0</v>
      </c>
      <c r="AC44" s="180">
        <v>5500</v>
      </c>
      <c r="AD44" s="180">
        <v>6000</v>
      </c>
      <c r="AE44" s="180">
        <v>8900</v>
      </c>
      <c r="AF44" s="184">
        <f t="shared" si="19"/>
        <v>53800</v>
      </c>
      <c r="AG44" s="179" t="s">
        <v>43</v>
      </c>
      <c r="AH44" s="180"/>
      <c r="AI44" s="185">
        <v>8760</v>
      </c>
      <c r="AJ44" s="186">
        <f t="shared" si="1"/>
        <v>0</v>
      </c>
      <c r="AK44" s="187">
        <f t="shared" si="12"/>
        <v>0</v>
      </c>
      <c r="AL44" s="188"/>
      <c r="AM44" s="189">
        <f t="shared" ref="AM44" si="21">AL44*12</f>
        <v>0</v>
      </c>
      <c r="AN44" s="180">
        <v>2.82E-3</v>
      </c>
      <c r="AO44" s="189">
        <v>151.72</v>
      </c>
      <c r="AP44" s="180">
        <v>31.37</v>
      </c>
      <c r="AQ44" s="187">
        <f t="shared" ref="AQ44" si="22">AP44*12</f>
        <v>376.44</v>
      </c>
      <c r="AR44" s="180">
        <v>3.4930000000000003E-2</v>
      </c>
      <c r="AS44" s="187">
        <f t="shared" si="2"/>
        <v>1879.2340000000002</v>
      </c>
      <c r="AT44" s="188">
        <f t="shared" si="3"/>
        <v>2407.3939999999998</v>
      </c>
      <c r="AU44" s="188">
        <f t="shared" si="7"/>
        <v>553.70061999999996</v>
      </c>
      <c r="AV44" s="188">
        <f t="shared" si="8"/>
        <v>2961.0946199999998</v>
      </c>
      <c r="AW44" s="302"/>
      <c r="AX44" s="302"/>
      <c r="AY44" s="304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</row>
    <row r="45" spans="1:1008" s="7" customFormat="1" ht="39.950000000000003" customHeight="1" thickTop="1" thickBot="1">
      <c r="A45" s="148"/>
      <c r="B45" s="148"/>
      <c r="C45" s="148"/>
      <c r="D45" s="149"/>
      <c r="E45" s="148"/>
      <c r="F45" s="150"/>
      <c r="G45" s="150"/>
      <c r="H45" s="148"/>
      <c r="I45" s="149"/>
      <c r="J45" s="149"/>
      <c r="K45" s="148"/>
      <c r="L45" s="148"/>
      <c r="M45" s="150"/>
      <c r="N45" s="148"/>
      <c r="O45" s="149"/>
      <c r="P45" s="148"/>
      <c r="Q45" s="149"/>
      <c r="R45" s="148"/>
      <c r="S45" s="151"/>
      <c r="T45" s="155">
        <f t="shared" ref="T45:AF45" si="23">SUM(T8:T44)</f>
        <v>4387365</v>
      </c>
      <c r="U45" s="156">
        <f t="shared" si="23"/>
        <v>3781711</v>
      </c>
      <c r="V45" s="156">
        <f t="shared" si="23"/>
        <v>2983296</v>
      </c>
      <c r="W45" s="156">
        <f t="shared" si="23"/>
        <v>2524199</v>
      </c>
      <c r="X45" s="156">
        <f t="shared" si="23"/>
        <v>1638137</v>
      </c>
      <c r="Y45" s="156">
        <f t="shared" si="23"/>
        <v>727385</v>
      </c>
      <c r="Z45" s="156">
        <f t="shared" si="23"/>
        <v>695028</v>
      </c>
      <c r="AA45" s="156">
        <f t="shared" si="23"/>
        <v>734220</v>
      </c>
      <c r="AB45" s="156">
        <f t="shared" si="23"/>
        <v>1070340</v>
      </c>
      <c r="AC45" s="156">
        <f t="shared" si="23"/>
        <v>2698951</v>
      </c>
      <c r="AD45" s="156">
        <f t="shared" si="23"/>
        <v>3618266</v>
      </c>
      <c r="AE45" s="156">
        <f t="shared" si="23"/>
        <v>3883526</v>
      </c>
      <c r="AF45" s="157">
        <f t="shared" si="23"/>
        <v>28742424</v>
      </c>
      <c r="AG45" s="149"/>
      <c r="AH45" s="149"/>
      <c r="AI45" s="149"/>
      <c r="AJ45" s="149"/>
      <c r="AK45" s="149"/>
      <c r="AL45" s="149"/>
      <c r="AM45" s="148"/>
      <c r="AN45" s="149"/>
      <c r="AO45" s="149"/>
      <c r="AP45" s="148"/>
      <c r="AQ45" s="152"/>
      <c r="AR45" s="149"/>
      <c r="AS45" s="149"/>
      <c r="AT45" s="153">
        <f t="shared" ref="AT45:AY45" si="24">SUM(AT8:AT44)</f>
        <v>1008487.08656</v>
      </c>
      <c r="AU45" s="154">
        <f t="shared" si="24"/>
        <v>231952.02990879997</v>
      </c>
      <c r="AV45" s="154">
        <f t="shared" si="24"/>
        <v>1240439.1164688002</v>
      </c>
      <c r="AW45" s="190">
        <f t="shared" si="24"/>
        <v>1008487.0865600001</v>
      </c>
      <c r="AX45" s="191">
        <f t="shared" si="24"/>
        <v>231952.02990880003</v>
      </c>
      <c r="AY45" s="192">
        <f t="shared" si="24"/>
        <v>1240439.1164688</v>
      </c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</row>
    <row r="46" spans="1:1008">
      <c r="S46" s="6"/>
      <c r="Z46" s="8"/>
      <c r="BD46" s="9"/>
      <c r="BE46" s="10"/>
    </row>
    <row r="47" spans="1:1008">
      <c r="E47" s="4"/>
      <c r="F47" s="2"/>
      <c r="J47" s="2"/>
      <c r="K47" s="3"/>
      <c r="L47" s="3"/>
      <c r="M47" s="3"/>
      <c r="Q47" s="5"/>
      <c r="V47" s="3"/>
      <c r="W47" s="3"/>
      <c r="X47" s="3"/>
      <c r="AG47" s="5"/>
      <c r="AX47" s="2"/>
      <c r="AY47" s="2"/>
      <c r="AZ47" s="2"/>
      <c r="BB47" s="6"/>
      <c r="BC47" s="6"/>
      <c r="BD47" s="11"/>
      <c r="BE47" s="11"/>
      <c r="CS47" s="3"/>
      <c r="CT47" s="3"/>
      <c r="CU47" s="3"/>
      <c r="CV47" s="3"/>
      <c r="CW47" s="3"/>
      <c r="CX47" s="3"/>
    </row>
    <row r="48" spans="1:1008">
      <c r="E48" s="4"/>
      <c r="F48" s="2"/>
      <c r="J48" s="2"/>
      <c r="K48" s="3"/>
      <c r="L48" s="3"/>
      <c r="M48" s="3"/>
      <c r="Q48" s="5"/>
      <c r="V48" s="3"/>
      <c r="W48" s="3"/>
      <c r="X48" s="3"/>
      <c r="AG48" s="5"/>
      <c r="AX48" s="2"/>
      <c r="AY48" s="2"/>
      <c r="AZ48" s="2"/>
      <c r="BB48" s="6"/>
      <c r="BC48" s="6"/>
      <c r="BD48" s="6"/>
      <c r="BE48" s="6"/>
      <c r="CS48" s="3"/>
      <c r="CT48" s="3"/>
      <c r="CU48" s="3"/>
      <c r="CV48" s="3"/>
      <c r="CW48" s="3"/>
      <c r="CX48" s="3"/>
    </row>
    <row r="49" spans="1:1015">
      <c r="E49" s="4"/>
      <c r="F49" s="2"/>
      <c r="J49" s="2"/>
      <c r="K49" s="3"/>
      <c r="L49" s="3"/>
      <c r="M49" s="3"/>
      <c r="Q49" s="5"/>
      <c r="V49" s="3"/>
      <c r="W49" s="3"/>
      <c r="X49" s="3"/>
      <c r="AG49" s="5"/>
      <c r="AX49" s="2"/>
      <c r="AY49" s="2"/>
      <c r="AZ49" s="2"/>
      <c r="BB49" s="6"/>
      <c r="BC49" s="6"/>
      <c r="BD49" s="6"/>
      <c r="BE49" s="6"/>
      <c r="CS49" s="3"/>
      <c r="CT49" s="3"/>
      <c r="CU49" s="3"/>
      <c r="CV49" s="3"/>
      <c r="CW49" s="3"/>
      <c r="CX49" s="3"/>
    </row>
    <row r="50" spans="1:1015">
      <c r="E50" s="4"/>
      <c r="F50" s="2"/>
      <c r="J50" s="2"/>
      <c r="K50" s="3"/>
      <c r="L50" s="3"/>
      <c r="M50" s="3"/>
      <c r="Q50" s="5"/>
      <c r="V50" s="3"/>
      <c r="W50" s="3"/>
      <c r="X50" s="3"/>
      <c r="AG50" s="5"/>
      <c r="AX50" s="2"/>
      <c r="AY50" s="2"/>
      <c r="AZ50" s="2"/>
      <c r="BB50" s="6"/>
      <c r="BC50" s="6"/>
      <c r="BD50" s="6"/>
      <c r="BE50" s="6"/>
      <c r="CS50" s="3"/>
      <c r="CT50" s="3"/>
      <c r="CU50" s="3"/>
      <c r="CV50" s="3"/>
      <c r="CW50" s="3"/>
      <c r="CX50" s="3"/>
    </row>
    <row r="51" spans="1:1015">
      <c r="E51" s="4"/>
      <c r="F51" s="2"/>
      <c r="J51" s="2"/>
      <c r="K51" s="3"/>
      <c r="L51" s="3"/>
      <c r="M51" s="3"/>
      <c r="Q51" s="5"/>
      <c r="V51" s="3"/>
      <c r="W51" s="3"/>
      <c r="X51" s="3"/>
      <c r="AG51" s="5"/>
      <c r="AX51" s="2"/>
      <c r="AY51" s="2"/>
      <c r="AZ51" s="2"/>
      <c r="BB51" s="6"/>
      <c r="BC51" s="6"/>
      <c r="BD51" s="6"/>
      <c r="BE51" s="6"/>
      <c r="CS51" s="3"/>
      <c r="CT51" s="3"/>
      <c r="CU51" s="3"/>
      <c r="CV51" s="3"/>
      <c r="CW51" s="3"/>
      <c r="CX51" s="3"/>
    </row>
    <row r="52" spans="1:1015">
      <c r="E52" s="4"/>
      <c r="F52" s="2"/>
      <c r="J52" s="2"/>
      <c r="K52" s="3"/>
      <c r="L52" s="3"/>
      <c r="M52" s="3"/>
      <c r="Q52" s="5"/>
      <c r="V52" s="3"/>
      <c r="W52" s="3"/>
      <c r="X52" s="3"/>
      <c r="AG52" s="5"/>
      <c r="AX52" s="2"/>
      <c r="AY52" s="2"/>
      <c r="AZ52" s="2"/>
      <c r="BB52" s="6"/>
      <c r="BC52" s="6"/>
      <c r="BD52" s="6"/>
      <c r="BE52" s="6"/>
      <c r="CS52" s="3"/>
      <c r="CT52" s="3"/>
      <c r="CU52" s="3"/>
      <c r="CV52" s="3"/>
      <c r="CW52" s="3"/>
      <c r="CX52" s="3"/>
    </row>
    <row r="53" spans="1:1015">
      <c r="E53" s="4"/>
      <c r="F53" s="2"/>
      <c r="J53" s="2"/>
      <c r="K53" s="3"/>
      <c r="L53" s="3"/>
      <c r="M53" s="3"/>
      <c r="Q53" s="5"/>
      <c r="V53" s="3"/>
      <c r="W53" s="3"/>
      <c r="X53" s="3"/>
      <c r="AG53" s="5"/>
      <c r="AX53" s="2"/>
      <c r="AY53" s="2"/>
      <c r="AZ53" s="2"/>
      <c r="BB53" s="6"/>
      <c r="BC53" s="6"/>
      <c r="BD53" s="6"/>
      <c r="BE53" s="6"/>
      <c r="CS53" s="3"/>
      <c r="CT53" s="3"/>
      <c r="CU53" s="3"/>
      <c r="CV53" s="3"/>
      <c r="CW53" s="3"/>
      <c r="CX53" s="3"/>
    </row>
    <row r="54" spans="1:1015">
      <c r="E54" s="4"/>
      <c r="F54" s="2"/>
      <c r="J54" s="2"/>
      <c r="K54" s="3"/>
      <c r="L54" s="3"/>
      <c r="M54" s="3"/>
      <c r="Q54" s="5"/>
      <c r="V54" s="3"/>
      <c r="W54" s="3"/>
      <c r="X54" s="3"/>
      <c r="AG54" s="5"/>
      <c r="AX54" s="2"/>
      <c r="AY54" s="2"/>
      <c r="AZ54" s="2"/>
      <c r="BB54" s="6"/>
      <c r="BC54" s="6"/>
      <c r="BD54" s="6"/>
      <c r="BE54" s="6"/>
      <c r="CS54" s="3"/>
      <c r="CT54" s="3"/>
      <c r="CU54" s="3"/>
      <c r="CV54" s="3"/>
      <c r="CW54" s="3"/>
      <c r="CX54" s="3"/>
    </row>
    <row r="55" spans="1:1015" s="1" customFormat="1">
      <c r="A55" s="4"/>
      <c r="B55" s="4"/>
      <c r="C55" s="4"/>
      <c r="D55" s="3"/>
      <c r="E55" s="4"/>
      <c r="F55" s="2"/>
      <c r="H55" s="2"/>
      <c r="I55" s="3"/>
      <c r="J55" s="2"/>
      <c r="K55" s="3"/>
      <c r="L55" s="3"/>
      <c r="M55" s="3"/>
      <c r="N55" s="4"/>
      <c r="O55" s="3"/>
      <c r="P55" s="2"/>
      <c r="Q55" s="5"/>
      <c r="R55" s="2"/>
      <c r="S55" s="3"/>
      <c r="T55" s="2"/>
      <c r="U55" s="3"/>
      <c r="V55" s="3"/>
      <c r="W55" s="3"/>
      <c r="X55" s="3"/>
      <c r="Y55" s="2"/>
      <c r="Z55" s="3"/>
      <c r="AA55" s="3"/>
      <c r="AB55" s="3"/>
      <c r="AC55" s="3"/>
      <c r="AD55" s="3"/>
      <c r="AE55" s="3"/>
      <c r="AF55" s="3"/>
      <c r="AG55" s="5"/>
      <c r="AH55" s="3"/>
      <c r="AI55" s="3"/>
      <c r="AJ55" s="3"/>
      <c r="AK55" s="3"/>
      <c r="AL55" s="3"/>
      <c r="AM55" s="2"/>
      <c r="AN55" s="3"/>
      <c r="AO55" s="3"/>
      <c r="AP55" s="2"/>
      <c r="AQ55" s="3"/>
      <c r="AR55" s="3"/>
      <c r="AS55" s="3"/>
      <c r="AT55" s="3"/>
      <c r="AU55" s="3"/>
      <c r="AV55" s="3"/>
      <c r="AW55" s="3"/>
      <c r="AX55" s="2"/>
      <c r="AY55" s="2"/>
      <c r="AZ55" s="2"/>
      <c r="BA55" s="3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</row>
    <row r="56" spans="1:1015" s="1" customFormat="1">
      <c r="A56" s="4"/>
      <c r="B56" s="4"/>
      <c r="C56" s="4"/>
      <c r="D56" s="3"/>
      <c r="E56" s="4"/>
      <c r="F56" s="2"/>
      <c r="H56" s="2"/>
      <c r="I56" s="3"/>
      <c r="J56" s="2"/>
      <c r="K56" s="3"/>
      <c r="L56" s="3"/>
      <c r="M56" s="3"/>
      <c r="N56" s="4"/>
      <c r="O56" s="3"/>
      <c r="P56" s="2"/>
      <c r="Q56" s="5"/>
      <c r="R56" s="2"/>
      <c r="S56" s="3"/>
      <c r="T56" s="2"/>
      <c r="U56" s="3"/>
      <c r="V56" s="3"/>
      <c r="W56" s="3"/>
      <c r="X56" s="3"/>
      <c r="Y56" s="2"/>
      <c r="Z56" s="3"/>
      <c r="AA56" s="3"/>
      <c r="AB56" s="3"/>
      <c r="AC56" s="3"/>
      <c r="AD56" s="3"/>
      <c r="AE56" s="3"/>
      <c r="AF56" s="3"/>
      <c r="AG56" s="5"/>
      <c r="AH56" s="3"/>
      <c r="AI56" s="3"/>
      <c r="AJ56" s="3"/>
      <c r="AK56" s="3"/>
      <c r="AL56" s="3"/>
      <c r="AM56" s="2"/>
      <c r="AN56" s="3"/>
      <c r="AO56" s="3"/>
      <c r="AP56" s="2"/>
      <c r="AQ56" s="3"/>
      <c r="AR56" s="3"/>
      <c r="AS56" s="3"/>
      <c r="AT56" s="3"/>
      <c r="AU56" s="3"/>
      <c r="AV56" s="3"/>
      <c r="AW56" s="3"/>
      <c r="AX56" s="2"/>
      <c r="AY56" s="2"/>
      <c r="AZ56" s="2"/>
      <c r="BA56" s="3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</row>
    <row r="57" spans="1:1015" s="1" customFormat="1">
      <c r="A57" s="4"/>
      <c r="B57" s="4"/>
      <c r="C57" s="4"/>
      <c r="D57" s="3"/>
      <c r="E57" s="4"/>
      <c r="F57" s="2"/>
      <c r="H57" s="2"/>
      <c r="I57" s="3"/>
      <c r="J57" s="2"/>
      <c r="K57" s="3"/>
      <c r="L57" s="3"/>
      <c r="M57" s="3"/>
      <c r="N57" s="4"/>
      <c r="O57" s="3"/>
      <c r="P57" s="2"/>
      <c r="Q57" s="5"/>
      <c r="R57" s="2"/>
      <c r="S57" s="3"/>
      <c r="T57" s="2"/>
      <c r="U57" s="3"/>
      <c r="V57" s="3"/>
      <c r="W57" s="3"/>
      <c r="X57" s="3"/>
      <c r="Y57" s="2"/>
      <c r="Z57" s="3"/>
      <c r="AA57" s="3"/>
      <c r="AB57" s="3"/>
      <c r="AC57" s="3"/>
      <c r="AD57" s="3"/>
      <c r="AE57" s="3"/>
      <c r="AF57" s="3"/>
      <c r="AG57" s="5"/>
      <c r="AH57" s="3"/>
      <c r="AI57" s="3"/>
      <c r="AJ57" s="3"/>
      <c r="AK57" s="3"/>
      <c r="AL57" s="3"/>
      <c r="AM57" s="2"/>
      <c r="AN57" s="3"/>
      <c r="AO57" s="3"/>
      <c r="AP57" s="2"/>
      <c r="AQ57" s="3"/>
      <c r="AR57" s="3"/>
      <c r="AS57" s="3"/>
      <c r="AT57" s="3"/>
      <c r="AU57" s="3"/>
      <c r="AV57" s="3"/>
      <c r="AW57" s="3"/>
      <c r="AX57" s="2"/>
      <c r="AY57" s="2"/>
      <c r="AZ57" s="2"/>
      <c r="BA57" s="3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</row>
    <row r="58" spans="1:1015">
      <c r="E58" s="4"/>
      <c r="F58" s="2"/>
      <c r="J58" s="2"/>
      <c r="K58" s="3"/>
      <c r="L58" s="3"/>
      <c r="M58" s="3"/>
      <c r="Q58" s="5"/>
      <c r="V58" s="3"/>
      <c r="W58" s="3"/>
      <c r="X58" s="3"/>
      <c r="AG58" s="5"/>
      <c r="AX58" s="2"/>
      <c r="AY58" s="2"/>
      <c r="AZ58" s="2"/>
      <c r="BB58" s="6"/>
      <c r="BC58" s="6"/>
      <c r="BD58" s="6"/>
      <c r="BE58" s="6"/>
      <c r="CS58" s="3"/>
      <c r="CT58" s="3"/>
      <c r="CU58" s="3"/>
      <c r="CV58" s="3"/>
      <c r="CW58" s="3"/>
      <c r="CX58" s="3"/>
    </row>
    <row r="59" spans="1:1015">
      <c r="E59" s="4"/>
      <c r="F59" s="2"/>
      <c r="J59" s="2"/>
      <c r="K59" s="3"/>
      <c r="L59" s="3"/>
      <c r="M59" s="3"/>
      <c r="Q59" s="5"/>
      <c r="V59" s="3"/>
      <c r="W59" s="3"/>
      <c r="X59" s="3"/>
      <c r="AG59" s="5"/>
      <c r="AX59" s="2"/>
      <c r="AY59" s="2"/>
      <c r="AZ59" s="2"/>
      <c r="BB59" s="6"/>
      <c r="BC59" s="6"/>
      <c r="BD59" s="6"/>
      <c r="BE59" s="6"/>
      <c r="CS59" s="3"/>
      <c r="CT59" s="3"/>
      <c r="CU59" s="3"/>
      <c r="CV59" s="3"/>
      <c r="CW59" s="3"/>
      <c r="CX59" s="3"/>
    </row>
  </sheetData>
  <mergeCells count="27">
    <mergeCell ref="AW9:AW10"/>
    <mergeCell ref="AX9:AX10"/>
    <mergeCell ref="AY9:AY10"/>
    <mergeCell ref="AW11:AW15"/>
    <mergeCell ref="AX11:AX15"/>
    <mergeCell ref="AY11:AY15"/>
    <mergeCell ref="D1:D5"/>
    <mergeCell ref="AW43:AW44"/>
    <mergeCell ref="AX43:AX44"/>
    <mergeCell ref="AY43:AY44"/>
    <mergeCell ref="AW35:AW39"/>
    <mergeCell ref="AX35:AX39"/>
    <mergeCell ref="AY35:AY39"/>
    <mergeCell ref="AW40:AW41"/>
    <mergeCell ref="AX40:AX41"/>
    <mergeCell ref="AY40:AY41"/>
    <mergeCell ref="AW16:AW28"/>
    <mergeCell ref="AX16:AX28"/>
    <mergeCell ref="AY16:AY28"/>
    <mergeCell ref="AW30:AW34"/>
    <mergeCell ref="AX30:AX34"/>
    <mergeCell ref="AY30:AY34"/>
    <mergeCell ref="E2:H2"/>
    <mergeCell ref="E3:H3"/>
    <mergeCell ref="E4:H4"/>
    <mergeCell ref="E5:I5"/>
    <mergeCell ref="E1:H1"/>
  </mergeCells>
  <pageMargins left="0.70866141732283472" right="0.70866141732283472" top="0.74803149606299213" bottom="0.74803149606299213" header="0.31496062992125984" footer="0.31496062992125984"/>
  <pageSetup paperSize="8" scale="30" fitToWidth="0" orientation="landscape" r:id="rId1"/>
  <headerFooter>
    <oddHeader>&amp;L&amp;"Arial,Normalny"&amp;22Znak sprawy: WOiRZL.II.272.32.2017.SK&amp;C&amp;"Arial,Normalny"&amp;22"&amp;"Arial,Kursywa"Formularz ilościowo - cenowy przedmiotu zamówienia&amp;"Arial,Normalny""&amp;R&amp;"Arial,Pogrubiony"&amp;22Załącznik nr 1a do SIWZ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 Stefan Kujawski</cp:lastModifiedBy>
  <cp:revision>147</cp:revision>
  <cp:lastPrinted>2017-12-07T11:04:29Z</cp:lastPrinted>
  <dcterms:created xsi:type="dcterms:W3CDTF">2016-09-26T13:43:19Z</dcterms:created>
  <dcterms:modified xsi:type="dcterms:W3CDTF">2017-12-14T13:01:36Z</dcterms:modified>
</cp:coreProperties>
</file>